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ha\Desktop\"/>
    </mc:Choice>
  </mc:AlternateContent>
  <bookViews>
    <workbookView xWindow="0" yWindow="0" windowWidth="28710" windowHeight="1230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інфо_2'!$A$2:$AF$48</definedName>
    <definedName name="_xlnm.Print_Area" localSheetId="0">'I. Фін результат'!$A$1:$I$102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капівидатків'!$A$1:$G$55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V27" i="9" l="1"/>
  <c r="AD30" i="9"/>
  <c r="AF30" i="9" s="1"/>
  <c r="AC30" i="9"/>
  <c r="AB30" i="9"/>
  <c r="AA30" i="9"/>
  <c r="X30" i="9"/>
  <c r="W30" i="9"/>
  <c r="T30" i="9"/>
  <c r="S30" i="9"/>
  <c r="P30" i="9"/>
  <c r="O30" i="9"/>
  <c r="AD29" i="9"/>
  <c r="AF29" i="9" s="1"/>
  <c r="AC29" i="9"/>
  <c r="AB29" i="9"/>
  <c r="AA29" i="9"/>
  <c r="X29" i="9"/>
  <c r="W29" i="9"/>
  <c r="T29" i="9"/>
  <c r="S29" i="9"/>
  <c r="P29" i="9"/>
  <c r="O29" i="9"/>
  <c r="AD31" i="9"/>
  <c r="AC31" i="9"/>
  <c r="AB31" i="9"/>
  <c r="AA31" i="9"/>
  <c r="X31" i="9"/>
  <c r="W31" i="9"/>
  <c r="T31" i="9"/>
  <c r="S31" i="9"/>
  <c r="P31" i="9"/>
  <c r="O31" i="9"/>
  <c r="AD28" i="9"/>
  <c r="AF28" i="9" s="1"/>
  <c r="AC28" i="9"/>
  <c r="AB28" i="9"/>
  <c r="AA28" i="9"/>
  <c r="X28" i="9"/>
  <c r="W28" i="9"/>
  <c r="T28" i="9"/>
  <c r="S28" i="9"/>
  <c r="P28" i="9"/>
  <c r="O28" i="9"/>
  <c r="AD32" i="9"/>
  <c r="AC32" i="9"/>
  <c r="AB32" i="9"/>
  <c r="AA32" i="9"/>
  <c r="X32" i="9"/>
  <c r="W32" i="9"/>
  <c r="T32" i="9"/>
  <c r="S32" i="9"/>
  <c r="P32" i="9"/>
  <c r="O32" i="9"/>
  <c r="V23" i="9"/>
  <c r="AB25" i="9"/>
  <c r="AA25" i="9"/>
  <c r="X25" i="9"/>
  <c r="W25" i="9"/>
  <c r="T25" i="9"/>
  <c r="S25" i="9"/>
  <c r="M25" i="9"/>
  <c r="AC25" i="9" s="1"/>
  <c r="AB24" i="9"/>
  <c r="AA24" i="9"/>
  <c r="X24" i="9"/>
  <c r="W24" i="9"/>
  <c r="T24" i="9"/>
  <c r="S24" i="9"/>
  <c r="M24" i="9"/>
  <c r="AC24" i="9" s="1"/>
  <c r="AB12" i="9"/>
  <c r="AA12" i="9"/>
  <c r="X12" i="9"/>
  <c r="W12" i="9"/>
  <c r="T12" i="9"/>
  <c r="S12" i="9"/>
  <c r="M12" i="9"/>
  <c r="N12" i="9" s="1"/>
  <c r="AB10" i="9"/>
  <c r="AA10" i="9"/>
  <c r="X10" i="9"/>
  <c r="W10" i="9"/>
  <c r="T10" i="9"/>
  <c r="S10" i="9"/>
  <c r="M10" i="9"/>
  <c r="AC10" i="9" s="1"/>
  <c r="AB11" i="9"/>
  <c r="AA11" i="9"/>
  <c r="X11" i="9"/>
  <c r="W11" i="9"/>
  <c r="T11" i="9"/>
  <c r="S11" i="9"/>
  <c r="M11" i="9"/>
  <c r="N11" i="9" s="1"/>
  <c r="AE29" i="9" l="1"/>
  <c r="AE30" i="9"/>
  <c r="AF32" i="9"/>
  <c r="AF31" i="9"/>
  <c r="AE28" i="9"/>
  <c r="AE31" i="9"/>
  <c r="AE32" i="9"/>
  <c r="N24" i="9"/>
  <c r="N25" i="9"/>
  <c r="AC11" i="9"/>
  <c r="O12" i="9"/>
  <c r="P12" i="9"/>
  <c r="AD12" i="9"/>
  <c r="AC12" i="9"/>
  <c r="O11" i="9"/>
  <c r="AD11" i="9"/>
  <c r="P11" i="9"/>
  <c r="N10" i="9"/>
  <c r="AF11" i="9"/>
  <c r="O24" i="9" l="1"/>
  <c r="AD24" i="9"/>
  <c r="P24" i="9"/>
  <c r="AD25" i="9"/>
  <c r="P25" i="9"/>
  <c r="O25" i="9"/>
  <c r="AE11" i="9"/>
  <c r="AF12" i="9"/>
  <c r="AE12" i="9"/>
  <c r="P10" i="9"/>
  <c r="AD10" i="9"/>
  <c r="O10" i="9"/>
  <c r="AF24" i="9" l="1"/>
  <c r="AE24" i="9"/>
  <c r="AE25" i="9"/>
  <c r="AF25" i="9"/>
  <c r="AF10" i="9"/>
  <c r="AE10" i="9"/>
  <c r="F17" i="19" l="1"/>
  <c r="D17" i="19"/>
  <c r="F54" i="21"/>
  <c r="G54" i="21"/>
  <c r="F44" i="21"/>
  <c r="G44" i="21"/>
  <c r="F33" i="21" l="1"/>
  <c r="F32" i="21"/>
  <c r="C42" i="23" l="1"/>
  <c r="C37" i="23"/>
  <c r="C18" i="23"/>
  <c r="C9" i="23"/>
  <c r="C7" i="3"/>
  <c r="C40" i="19"/>
  <c r="C36" i="19"/>
  <c r="C27" i="19"/>
  <c r="C19" i="19"/>
  <c r="C43" i="19" s="1"/>
  <c r="C49" i="21"/>
  <c r="C38" i="21"/>
  <c r="C35" i="21"/>
  <c r="C25" i="21"/>
  <c r="C6" i="21"/>
  <c r="C99" i="2"/>
  <c r="C91" i="2"/>
  <c r="C90" i="2"/>
  <c r="C89" i="2"/>
  <c r="C88" i="2"/>
  <c r="C87" i="2"/>
  <c r="C83" i="2"/>
  <c r="C71" i="2"/>
  <c r="C68" i="2"/>
  <c r="C56" i="2"/>
  <c r="C52" i="2"/>
  <c r="C82" i="2" s="1"/>
  <c r="C44" i="2"/>
  <c r="C23" i="2"/>
  <c r="C13" i="2"/>
  <c r="C22" i="2" s="1"/>
  <c r="C63" i="2" s="1"/>
  <c r="F29" i="23"/>
  <c r="G29" i="23"/>
  <c r="F55" i="21"/>
  <c r="G55" i="21"/>
  <c r="F53" i="21"/>
  <c r="G53" i="21"/>
  <c r="C6" i="23" l="1"/>
  <c r="C86" i="2"/>
  <c r="C92" i="2" s="1"/>
  <c r="C74" i="2"/>
  <c r="C79" i="2" s="1"/>
  <c r="C17" i="19" s="1"/>
  <c r="F43" i="21" l="1"/>
  <c r="G43" i="21"/>
  <c r="F45" i="21"/>
  <c r="G45" i="21"/>
  <c r="G37" i="21" l="1"/>
  <c r="F22" i="21"/>
  <c r="E49" i="21" l="1"/>
  <c r="D49" i="21"/>
  <c r="F56" i="21"/>
  <c r="G56" i="21"/>
  <c r="C18" i="10" l="1"/>
  <c r="C25" i="10"/>
  <c r="C24" i="10"/>
  <c r="C23" i="10"/>
  <c r="C14" i="10"/>
  <c r="C10" i="10"/>
  <c r="G27" i="2"/>
  <c r="G65" i="2"/>
  <c r="G73" i="2"/>
  <c r="C22" i="10" l="1"/>
  <c r="F37" i="21"/>
  <c r="G33" i="19"/>
  <c r="G31" i="19"/>
  <c r="G29" i="19"/>
  <c r="G28" i="19"/>
  <c r="G70" i="2"/>
  <c r="G42" i="21"/>
  <c r="F42" i="21"/>
  <c r="E38" i="21" l="1"/>
  <c r="F19" i="21"/>
  <c r="G19" i="21"/>
  <c r="F20" i="21"/>
  <c r="G20" i="21"/>
  <c r="E6" i="21"/>
  <c r="F23" i="21"/>
  <c r="G23" i="21"/>
  <c r="F24" i="21" l="1"/>
  <c r="G24" i="21"/>
  <c r="E25" i="21"/>
  <c r="X13" i="9" l="1"/>
  <c r="M26" i="9"/>
  <c r="N26" i="9" s="1"/>
  <c r="O26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9" i="9"/>
  <c r="N9" i="9" s="1"/>
  <c r="M8" i="9"/>
  <c r="N8" i="9" s="1"/>
  <c r="W33" i="9"/>
  <c r="T33" i="9"/>
  <c r="S33" i="9"/>
  <c r="P33" i="9"/>
  <c r="O33" i="9"/>
  <c r="W27" i="9"/>
  <c r="T27" i="9"/>
  <c r="S27" i="9"/>
  <c r="P27" i="9"/>
  <c r="O27" i="9"/>
  <c r="W26" i="9"/>
  <c r="T26" i="9"/>
  <c r="S26" i="9"/>
  <c r="W23" i="9"/>
  <c r="T23" i="9"/>
  <c r="S23" i="9"/>
  <c r="P23" i="9" l="1"/>
  <c r="O23" i="9"/>
  <c r="P26" i="9"/>
  <c r="V15" i="9"/>
  <c r="U15" i="9"/>
  <c r="AC15" i="9" s="1"/>
  <c r="AD22" i="9"/>
  <c r="AC22" i="9"/>
  <c r="AB22" i="9"/>
  <c r="AA22" i="9"/>
  <c r="X22" i="9"/>
  <c r="W22" i="9"/>
  <c r="T22" i="9"/>
  <c r="S22" i="9"/>
  <c r="P22" i="9"/>
  <c r="O22" i="9"/>
  <c r="AD21" i="9"/>
  <c r="AC21" i="9"/>
  <c r="AB21" i="9"/>
  <c r="AA21" i="9"/>
  <c r="X21" i="9"/>
  <c r="W21" i="9"/>
  <c r="T21" i="9"/>
  <c r="S21" i="9"/>
  <c r="P21" i="9"/>
  <c r="O21" i="9"/>
  <c r="AD20" i="9"/>
  <c r="AC20" i="9"/>
  <c r="AB20" i="9"/>
  <c r="AA20" i="9"/>
  <c r="X20" i="9"/>
  <c r="W20" i="9"/>
  <c r="T20" i="9"/>
  <c r="S20" i="9"/>
  <c r="P20" i="9"/>
  <c r="O20" i="9"/>
  <c r="AD27" i="9"/>
  <c r="AC27" i="9"/>
  <c r="AB27" i="9"/>
  <c r="AA27" i="9"/>
  <c r="X27" i="9"/>
  <c r="AD26" i="9"/>
  <c r="AC26" i="9"/>
  <c r="AB26" i="9"/>
  <c r="AA26" i="9"/>
  <c r="X26" i="9"/>
  <c r="AD23" i="9"/>
  <c r="AC23" i="9"/>
  <c r="AB23" i="9"/>
  <c r="AA23" i="9"/>
  <c r="X23" i="9"/>
  <c r="AD33" i="9"/>
  <c r="AC33" i="9"/>
  <c r="AB33" i="9"/>
  <c r="AA33" i="9"/>
  <c r="X33" i="9"/>
  <c r="V8" i="9"/>
  <c r="U8" i="9"/>
  <c r="R8" i="9"/>
  <c r="R34" i="9" s="1"/>
  <c r="Q8" i="9"/>
  <c r="AD17" i="9"/>
  <c r="AC17" i="9"/>
  <c r="AB17" i="9"/>
  <c r="AA17" i="9"/>
  <c r="X17" i="9"/>
  <c r="W17" i="9"/>
  <c r="T17" i="9"/>
  <c r="S17" i="9"/>
  <c r="P17" i="9"/>
  <c r="O17" i="9"/>
  <c r="AD16" i="9"/>
  <c r="AC16" i="9"/>
  <c r="AB16" i="9"/>
  <c r="AA16" i="9"/>
  <c r="X16" i="9"/>
  <c r="W16" i="9"/>
  <c r="T16" i="9"/>
  <c r="S16" i="9"/>
  <c r="P16" i="9"/>
  <c r="O16" i="9"/>
  <c r="AD15" i="9"/>
  <c r="AB15" i="9"/>
  <c r="AA15" i="9"/>
  <c r="T15" i="9"/>
  <c r="S15" i="9"/>
  <c r="P15" i="9"/>
  <c r="O15" i="9"/>
  <c r="AD14" i="9"/>
  <c r="AC14" i="9"/>
  <c r="AB14" i="9"/>
  <c r="AA14" i="9"/>
  <c r="X14" i="9"/>
  <c r="W14" i="9"/>
  <c r="T14" i="9"/>
  <c r="S14" i="9"/>
  <c r="P14" i="9"/>
  <c r="O14" i="9"/>
  <c r="W13" i="9"/>
  <c r="X9" i="9"/>
  <c r="W9" i="9"/>
  <c r="T13" i="9"/>
  <c r="S13" i="9"/>
  <c r="T9" i="9"/>
  <c r="S9" i="9"/>
  <c r="AD18" i="9"/>
  <c r="AC18" i="9"/>
  <c r="AB18" i="9"/>
  <c r="AA18" i="9"/>
  <c r="X18" i="9"/>
  <c r="W18" i="9"/>
  <c r="T18" i="9"/>
  <c r="S18" i="9"/>
  <c r="P18" i="9"/>
  <c r="O18" i="9"/>
  <c r="AD13" i="9"/>
  <c r="AC13" i="9"/>
  <c r="AB13" i="9"/>
  <c r="AA13" i="9"/>
  <c r="P13" i="9"/>
  <c r="O13" i="9"/>
  <c r="AD9" i="9"/>
  <c r="AC9" i="9"/>
  <c r="AB9" i="9"/>
  <c r="AA9" i="9"/>
  <c r="P9" i="9"/>
  <c r="O9" i="9"/>
  <c r="AB8" i="9"/>
  <c r="AA8" i="9"/>
  <c r="P8" i="9"/>
  <c r="O8" i="9"/>
  <c r="AD19" i="9"/>
  <c r="AC19" i="9"/>
  <c r="AB19" i="9"/>
  <c r="AA19" i="9"/>
  <c r="X19" i="9"/>
  <c r="W19" i="9"/>
  <c r="T19" i="9"/>
  <c r="S19" i="9"/>
  <c r="P19" i="9"/>
  <c r="O19" i="9"/>
  <c r="G48" i="23"/>
  <c r="F48" i="23"/>
  <c r="G47" i="23"/>
  <c r="F47" i="23"/>
  <c r="G44" i="23"/>
  <c r="F44" i="23"/>
  <c r="G43" i="23"/>
  <c r="F43" i="23"/>
  <c r="G41" i="23"/>
  <c r="F41" i="23"/>
  <c r="G40" i="23"/>
  <c r="F40" i="23"/>
  <c r="G39" i="23"/>
  <c r="F39" i="23"/>
  <c r="G38" i="23"/>
  <c r="F38" i="23"/>
  <c r="G36" i="23"/>
  <c r="F36" i="23"/>
  <c r="G35" i="23"/>
  <c r="F35" i="23"/>
  <c r="G34" i="23"/>
  <c r="F34" i="23"/>
  <c r="G33" i="23"/>
  <c r="F33" i="23"/>
  <c r="G32" i="23"/>
  <c r="F32" i="23"/>
  <c r="G28" i="23"/>
  <c r="F2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E42" i="23"/>
  <c r="D42" i="23"/>
  <c r="E37" i="23"/>
  <c r="D37" i="23"/>
  <c r="E18" i="23"/>
  <c r="E9" i="23"/>
  <c r="W8" i="9" l="1"/>
  <c r="AE21" i="9"/>
  <c r="AD8" i="9"/>
  <c r="AD34" i="9" s="1"/>
  <c r="AE22" i="9"/>
  <c r="AF33" i="9"/>
  <c r="AF27" i="9"/>
  <c r="U34" i="9"/>
  <c r="V34" i="9"/>
  <c r="W15" i="9"/>
  <c r="AC8" i="9"/>
  <c r="AC34" i="9" s="1"/>
  <c r="Q34" i="9"/>
  <c r="AE20" i="9"/>
  <c r="AE18" i="9"/>
  <c r="AF26" i="9"/>
  <c r="AF14" i="9"/>
  <c r="AE14" i="9"/>
  <c r="AF16" i="9"/>
  <c r="AF20" i="9"/>
  <c r="AF21" i="9"/>
  <c r="AF22" i="9"/>
  <c r="AE33" i="9"/>
  <c r="AF23" i="9"/>
  <c r="AE27" i="9"/>
  <c r="AE15" i="9"/>
  <c r="X15" i="9"/>
  <c r="AF15" i="9"/>
  <c r="AE19" i="9"/>
  <c r="AF17" i="9"/>
  <c r="AE17" i="9"/>
  <c r="AE16" i="9"/>
  <c r="AE23" i="9"/>
  <c r="AE26" i="9"/>
  <c r="S8" i="9"/>
  <c r="S34" i="9" s="1"/>
  <c r="X8" i="9"/>
  <c r="AF18" i="9"/>
  <c r="AF9" i="9"/>
  <c r="AF13" i="9"/>
  <c r="T8" i="9"/>
  <c r="AE9" i="9"/>
  <c r="AE13" i="9"/>
  <c r="AF19" i="9"/>
  <c r="E6" i="23"/>
  <c r="X34" i="9" l="1"/>
  <c r="W34" i="9"/>
  <c r="AF8" i="9"/>
  <c r="AE8" i="9"/>
  <c r="AE34" i="9"/>
  <c r="F34" i="21"/>
  <c r="G34" i="21"/>
  <c r="E35" i="21"/>
  <c r="G37" i="10" l="1"/>
  <c r="G12" i="20" l="1"/>
  <c r="G11" i="20"/>
  <c r="D37" i="10"/>
  <c r="D9" i="23"/>
  <c r="D18" i="23"/>
  <c r="G52" i="21"/>
  <c r="F52" i="21"/>
  <c r="G51" i="21"/>
  <c r="F51" i="21"/>
  <c r="G50" i="21"/>
  <c r="F50" i="21"/>
  <c r="G48" i="21"/>
  <c r="F48" i="21"/>
  <c r="G47" i="21"/>
  <c r="F47" i="21"/>
  <c r="G46" i="21"/>
  <c r="F46" i="21"/>
  <c r="G41" i="21"/>
  <c r="F41" i="21"/>
  <c r="G40" i="21"/>
  <c r="F40" i="21"/>
  <c r="G39" i="21"/>
  <c r="F39" i="21"/>
  <c r="G36" i="21"/>
  <c r="F36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D38" i="21"/>
  <c r="G21" i="21"/>
  <c r="F21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D35" i="21"/>
  <c r="G35" i="21" s="1"/>
  <c r="D25" i="21"/>
  <c r="D6" i="21"/>
  <c r="D6" i="23" l="1"/>
  <c r="F35" i="21"/>
  <c r="G26" i="23"/>
  <c r="F26" i="23"/>
  <c r="G25" i="23"/>
  <c r="F25" i="23"/>
  <c r="G22" i="23"/>
  <c r="F22" i="23"/>
  <c r="G21" i="23"/>
  <c r="F21" i="23"/>
  <c r="G20" i="23"/>
  <c r="F20" i="23"/>
  <c r="G19" i="23"/>
  <c r="F19" i="23"/>
  <c r="G24" i="23"/>
  <c r="F24" i="23"/>
  <c r="G23" i="23"/>
  <c r="F23" i="23"/>
  <c r="I25" i="10" l="1"/>
  <c r="I24" i="10"/>
  <c r="I23" i="10"/>
  <c r="I18" i="10"/>
  <c r="F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F25" i="10"/>
  <c r="F24" i="10"/>
  <c r="F23" i="10"/>
  <c r="I14" i="10"/>
  <c r="F14" i="10"/>
  <c r="I10" i="10"/>
  <c r="I22" i="10" s="1"/>
  <c r="F10" i="10"/>
  <c r="F22" i="10" s="1"/>
  <c r="M37" i="10" l="1"/>
  <c r="C22" i="25"/>
  <c r="C19" i="25"/>
  <c r="C16" i="25"/>
  <c r="C13" i="25"/>
  <c r="C9" i="25"/>
  <c r="C7" i="25"/>
  <c r="G49" i="21" l="1"/>
  <c r="F49" i="21"/>
  <c r="G20" i="25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G27" i="19" l="1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9" i="23"/>
  <c r="G18" i="23"/>
  <c r="G27" i="23"/>
  <c r="G37" i="23"/>
  <c r="G42" i="23"/>
  <c r="G49" i="23"/>
  <c r="G50" i="23"/>
  <c r="G51" i="23"/>
  <c r="G6" i="23"/>
  <c r="F7" i="23"/>
  <c r="F9" i="23"/>
  <c r="F18" i="23"/>
  <c r="F27" i="23"/>
  <c r="F37" i="23"/>
  <c r="F42" i="23"/>
  <c r="F49" i="23"/>
  <c r="F50" i="23"/>
  <c r="F51" i="23"/>
  <c r="F6" i="23"/>
  <c r="F6" i="21"/>
  <c r="G6" i="21"/>
  <c r="G38" i="21" l="1"/>
  <c r="F38" i="21"/>
  <c r="G25" i="21"/>
  <c r="F25" i="21"/>
  <c r="G25" i="19" l="1"/>
  <c r="H25" i="19"/>
  <c r="D36" i="19" l="1"/>
  <c r="E36" i="19"/>
  <c r="F36" i="19"/>
  <c r="D9" i="20"/>
  <c r="E9" i="20"/>
  <c r="F9" i="20"/>
  <c r="H9" i="20" s="1"/>
  <c r="C9" i="20"/>
  <c r="H12" i="20"/>
  <c r="H11" i="20"/>
  <c r="T45" i="9"/>
  <c r="R45" i="9"/>
  <c r="P45" i="9"/>
  <c r="N43" i="9"/>
  <c r="N44" i="9"/>
  <c r="L45" i="9"/>
  <c r="J45" i="9"/>
  <c r="H45" i="9"/>
  <c r="F45" i="9"/>
  <c r="Z34" i="9"/>
  <c r="AB34" i="9" s="1"/>
  <c r="N34" i="9"/>
  <c r="M34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D13" i="2"/>
  <c r="D23" i="2"/>
  <c r="E23" i="2"/>
  <c r="F23" i="2"/>
  <c r="G24" i="19"/>
  <c r="G42" i="19"/>
  <c r="G38" i="19"/>
  <c r="G37" i="19"/>
  <c r="G35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9" i="2"/>
  <c r="G88" i="2"/>
  <c r="H88" i="2"/>
  <c r="N45" i="9"/>
  <c r="H90" i="2"/>
  <c r="H36" i="19"/>
  <c r="G56" i="2"/>
  <c r="H56" i="2"/>
  <c r="H87" i="2"/>
  <c r="G9" i="19"/>
  <c r="H40" i="19"/>
  <c r="H27" i="19"/>
  <c r="D43" i="19"/>
  <c r="G9" i="20"/>
  <c r="T34" i="9"/>
  <c r="P34" i="9"/>
  <c r="O34" i="9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AA34" i="9"/>
  <c r="H43" i="19" l="1"/>
  <c r="G43" i="19"/>
  <c r="G83" i="2"/>
  <c r="H82" i="2"/>
  <c r="G82" i="2"/>
  <c r="H83" i="2"/>
  <c r="Q35" i="9"/>
  <c r="M35" i="9"/>
  <c r="U35" i="9"/>
  <c r="Y35" i="9"/>
  <c r="E86" i="2"/>
  <c r="E92" i="2" s="1"/>
  <c r="E74" i="2"/>
  <c r="E79" i="2" s="1"/>
  <c r="E17" i="19" s="1"/>
  <c r="D74" i="2"/>
  <c r="D79" i="2" s="1"/>
  <c r="D86" i="2"/>
  <c r="D92" i="2" s="1"/>
  <c r="Z35" i="9"/>
  <c r="N35" i="9"/>
  <c r="V35" i="9"/>
  <c r="AF34" i="9"/>
  <c r="R35" i="9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<sst xmlns="http://schemas.openxmlformats.org/spreadsheetml/2006/main" count="663" uniqueCount="354">
  <si>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</si>
  <si>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</si>
  <si>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</si>
  <si>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</si>
  <si>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</si>
  <si>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</si>
  <si>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</si>
  <si>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</si>
  <si>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</si>
  <si>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</si>
  <si>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</si>
  <si>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</si>
  <si>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</si>
  <si>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</si>
  <si>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</si>
  <si>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</si>
  <si>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</si>
  <si>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</si>
  <si>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</si>
  <si>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</si>
  <si>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</si>
  <si>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</si>
  <si>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</si>
  <si>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</si>
  <si>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</si>
  <si>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</si>
  <si>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</si>
  <si>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</si>
  <si>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</si>
  <si>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</si>
  <si>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</si>
  <si>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</si>
  <si>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</si>
  <si>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</si>
  <si>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</si>
  <si>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</si>
  <si>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</si>
  <si>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</si>
  <si>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</si>
  <si>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</si>
  <si>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</si>
  <si>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</si>
  <si>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</si>
  <si>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</si>
  <si>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</si>
  <si>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</si>
  <si>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</si>
  <si>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</si>
  <si>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</si>
  <si>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</si>
  <si>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</si>
  <si>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</si>
  <si>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</si>
  <si>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</si>
  <si>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</si>
  <si>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</si>
  <si>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</si>
  <si>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</si>
  <si>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</si>
  <si>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</si>
  <si>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</si>
  <si>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</si>
  <si>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</si>
  <si>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</si>
  <si>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</si>
  <si>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</si>
  <si>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</si>
  <si>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</si>
  <si>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</si>
  <si>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</si>
  <si>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</si>
  <si>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</si>
  <si>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</si>
  <si>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</si>
  <si>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</si>
  <si>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</si>
  <si>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</si>
  <si>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</si>
  <si>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</si>
  <si>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</si>
  <si>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</si>
  <si>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</si>
  <si>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</si>
  <si>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</si>
  <si>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</si>
  <si>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</si>
  <si>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</si>
  <si>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</si>
  <si>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</si>
  <si>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</si>
  <si>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</si>
  <si>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</si>
  <si>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</si>
  <si>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</si>
  <si>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</si>
  <si>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</si>
  <si>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</si>
  <si>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</si>
  <si>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</si>
  <si>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</si>
  <si>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</si>
  <si>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</si>
  <si>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</si>
  <si>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</si>
  <si>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</si>
  <si>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</si>
  <si>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</si>
  <si>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</si>
  <si>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</si>
  <si>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</si>
  <si>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</si>
  <si>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</si>
  <si>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</si>
  <si>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</si>
  <si>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</si>
  <si>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</si>
  <si>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</si>
  <si>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</si>
  <si>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</si>
  <si>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</si>
  <si>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</si>
  <si>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</si>
  <si>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</si>
  <si>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</si>
  <si>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</si>
  <si>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</si>
  <si>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</si>
  <si>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</si>
  <si>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</si>
  <si>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</si>
  <si>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</si>
  <si>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</si>
  <si>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</si>
  <si>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</si>
  <si>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</si>
  <si>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</si>
  <si>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</si>
  <si>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</si>
  <si>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</si>
  <si>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</si>
  <si>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</si>
  <si>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</si>
  <si>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</si>
  <si>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</si>
  <si>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</si>
  <si>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</si>
  <si>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</si>
  <si>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</si>
  <si>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</si>
  <si>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</si>
  <si>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</si>
  <si>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</si>
  <si>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</si>
  <si>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</si>
  <si>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</si>
  <si>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</si>
  <si>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</si>
  <si>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</si>
  <si>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</si>
  <si>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</si>
  <si>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</si>
  <si>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</si>
  <si>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</si>
  <si>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</si>
  <si>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</si>
  <si>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</si>
  <si>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</si>
  <si>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</si>
  <si>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</si>
  <si>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</si>
  <si>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</si>
  <si>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</si>
  <si>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</si>
  <si>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</si>
  <si>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</si>
  <si>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</si>
  <si>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</si>
  <si>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</si>
  <si>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</si>
  <si>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</si>
  <si>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</si>
  <si>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</si>
  <si>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</si>
  <si>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</si>
  <si>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</si>
  <si>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</si>
  <si>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</si>
  <si>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</si>
  <si>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</si>
  <si>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</si>
  <si>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</si>
  <si>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</si>
  <si>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</si>
  <si>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</si>
  <si>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</si>
  <si>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</si>
  <si>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</si>
  <si>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</si>
  <si>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</si>
  <si>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</si>
  <si>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</si>
  <si>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</si>
  <si>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</si>
  <si>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</si>
  <si>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</si>
  <si>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</si>
  <si>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</si>
  <si>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</si>
  <si>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</si>
  <si>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</si>
  <si>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</si>
  <si>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</si>
  <si>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</si>
  <si>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</si>
  <si>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</si>
  <si>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</si>
  <si>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</si>
  <si>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</si>
  <si>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</si>
  <si>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</si>
  <si>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</si>
  <si>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</si>
  <si>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</si>
  <si>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</si>
  <si>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</si>
  <si>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</si>
  <si>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</si>
  <si>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</si>
  <si>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</si>
  <si>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</si>
  <si>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</si>
  <si>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</si>
  <si>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</si>
  <si>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</si>
  <si>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</si>
  <si>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</si>
  <si>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</si>
  <si>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 КП "МІСЬКИЙ ЛІКУВАЛЬНО-ДІАГНОСТИЧНИЙ ЦЕНТР" 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</si>
  <si>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</si>
  <si>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</si>
  <si>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</si>
  <si>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</si>
  <si>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</si>
  <si>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</si>
  <si>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</si>
  <si>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</si>
  <si>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</si>
  <si>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</si>
  <si>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</si>
  <si>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витрати на періодику</t>
  </si>
  <si>
    <t>списання матеріалів</t>
  </si>
  <si>
    <t>витрати на оплату за розрахунково-касове обслуговування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</si>
  <si>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</si>
  <si>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</si>
  <si>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</si>
  <si>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дохід від реалізації шприців, б/у дзеркал</t>
  </si>
  <si>
    <t>доходи від оренди майна</t>
  </si>
  <si>
    <t>Директор КП “МЛДЦ”</t>
  </si>
  <si>
    <t>Директор  КП “МЛДЦ”</t>
  </si>
  <si>
    <t>столи, стільці, шафи, жалюзі, тумби, ваги та ін.</t>
  </si>
  <si>
    <t>водонагрівач,2 шт.</t>
  </si>
  <si>
    <t>КП "МІСЬКИЙ ЛІКУВАЛЬНО-ДІАГНОСТИЧНИЙ ЦЕНТР"</t>
  </si>
  <si>
    <t>витрати на охорону праці,техніку безпеки</t>
  </si>
  <si>
    <t>витрати на супровід комп. Програми та бази мед. кадри України та "Медична статистика"</t>
  </si>
  <si>
    <t>витрати на оренду основних засобів</t>
  </si>
  <si>
    <t>витрати на чистку килимів (компанія "Чисте місто")</t>
  </si>
  <si>
    <t xml:space="preserve">нарахування на преміальні виплати та виплати згідно листків непрацездатності </t>
  </si>
  <si>
    <t>відшкодування  згідно листків непрацездатності (5 днів)</t>
  </si>
  <si>
    <t>преміювання до свят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</si>
  <si>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</si>
  <si>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</si>
  <si>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</si>
  <si>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витрати за надання доступу до онлайн-сервісу E-tender.ua з правом користування програмною продукцією</t>
  </si>
  <si>
    <t>Придбання (виготовлення) основних засобів, усього, у тому числі: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</si>
  <si>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</si>
  <si>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</si>
  <si>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</si>
  <si>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витрати на інформаційні послуги на сайтах через мережу інтернет</t>
  </si>
  <si>
    <t>витрати на прибирання території</t>
  </si>
  <si>
    <t>нетипові операційні витрати(списання питної води, стаканчиків,миючих засобів, пакетів для сміття)</t>
  </si>
  <si>
    <t>інші доходи (дохід від безоплатно одержаних основних засобів в частині амортизаційних відрахувань)</t>
  </si>
  <si>
    <t>інші витрати (списання необоротних активів)</t>
  </si>
  <si>
    <t>за 9 місяців 2022 року</t>
  </si>
  <si>
    <t>Факт за 9 місяців 2022 року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</si>
  <si>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</si>
  <si>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</si>
  <si>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реалізація матеріалів та послуг для спільної діяльності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</si>
  <si>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</si>
  <si>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</si>
  <si>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</si>
  <si>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паливно-мастильні матеріали для орендованого автомобіля</t>
  </si>
  <si>
    <t>витрати на послуги паталогоанатомічного бюро</t>
  </si>
  <si>
    <t>перерахунок ПДВ</t>
  </si>
  <si>
    <t>підписка на газети</t>
  </si>
  <si>
    <t>дохід від безоплатно отриманих реагентів, дезинфікуючих засобів</t>
  </si>
  <si>
    <t>безповоротна фінансова допомога</t>
  </si>
  <si>
    <t>відеобронхоскоп</t>
  </si>
  <si>
    <t>шафа розподільча комунікаційна</t>
  </si>
  <si>
    <t>впровадження системи "IPCall.LAB.prn"</t>
  </si>
  <si>
    <t>електроконвектор, 4 шт.</t>
  </si>
  <si>
    <t>касета MAMORAY CASSETTE, 2 шт.</t>
  </si>
  <si>
    <t>комплект (клавіатура+ миша), 5 шт</t>
  </si>
  <si>
    <t>подовжувач на катушці</t>
  </si>
  <si>
    <t>світильник, 3 шт.</t>
  </si>
  <si>
    <t>вішалка для одягу, 3 шт.</t>
  </si>
  <si>
    <t>металошукач</t>
  </si>
  <si>
    <t>маршрутизатор</t>
  </si>
  <si>
    <t>дзеркало</t>
  </si>
  <si>
    <t>каністра металева, 2 шт.</t>
  </si>
  <si>
    <t>монтаж металопластикових конструкцій (вікна на сходовому майданчику)</t>
  </si>
  <si>
    <t xml:space="preserve">                      (ініціали, прізвище)    </t>
  </si>
  <si>
    <t>за 9 місяців 2023 року</t>
  </si>
  <si>
    <t>Звітний за 9 місяців 2023 року</t>
  </si>
  <si>
    <t>Дмитро ФОСТАКОВСЬКИЙ</t>
  </si>
  <si>
    <t>План на 9 місяців
2023 року</t>
  </si>
  <si>
    <t>Факт за 9 місяців
2023 року</t>
  </si>
  <si>
    <t xml:space="preserve">Дмитро ФОСТАКОВСЬКИЙ </t>
  </si>
  <si>
    <r>
      <t xml:space="preserve">до звіту про виконання показників фінансового плану за 9 місяців 2023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</si>
  <si>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9 місяців 2022 року
</t>
  </si>
  <si>
    <t>План
звітного 2023 року</t>
  </si>
  <si>
    <t>Факт за 9 місяців 2023 року</t>
  </si>
  <si>
    <t>План на 9 місяців 2023 року</t>
  </si>
  <si>
    <t>7. Джерела капітальних інвестицій за 9 місяців 2023 року</t>
  </si>
  <si>
    <t>Звітне 9 місяців 2023 року</t>
  </si>
  <si>
    <t>придбання та оновлення необоротних активів (розшифрувати)</t>
  </si>
  <si>
    <t>витрати на інкасацію Ощадбанк/ АКОРДБАНК</t>
  </si>
  <si>
    <t>витрати на ключі електронно-цифрового підпису</t>
  </si>
  <si>
    <t>витрати за надання доступу до онлайн-сервісу "Медок" з правом користування програмною продукцією</t>
  </si>
  <si>
    <t>витрати на страхування медичних працівників, водіїв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</si>
  <si>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 (відсотки за кредитними договорами)</t>
    </r>
  </si>
  <si>
    <t>дохід від безоплатно отриманих основних засобів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</si>
  <si>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</si>
  <si>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</si>
  <si>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</si>
  <si>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рентгенологічного кабінету на 1-му прверсі</t>
  </si>
  <si>
    <t>поточний ремонт кабінету на 4-му поверсі</t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</si>
  <si>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</si>
  <si>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</si>
  <si>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</si>
  <si>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</si>
  <si>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</si>
  <si>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</si>
  <si>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касовий апарат, 2 шт.</t>
  </si>
  <si>
    <t>тонометр, 4 шт.</t>
  </si>
  <si>
    <t>сейф офісний</t>
  </si>
  <si>
    <t>клавіатура</t>
  </si>
  <si>
    <t>електролобзик</t>
  </si>
  <si>
    <t>лампа галогенна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</si>
  <si>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</si>
  <si>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</si>
  <si>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</si>
  <si>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касовий апарат, 2 шт</t>
  </si>
  <si>
    <t>лампа галогена</t>
  </si>
  <si>
    <t xml:space="preserve">монтаж металопластикових конструкцій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</si>
</sst>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0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170" fontId="70" fillId="28" borderId="0" xfId="0" quotePrefix="1" applyNumberFormat="1" applyFont="1" applyFill="1" applyBorder="1" applyAlignment="1">
      <alignment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3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9" fontId="75" fillId="28" borderId="3" xfId="0" applyNumberFormat="1" applyFont="1" applyFill="1" applyBorder="1" applyAlignment="1">
      <alignment horizontal="center" vertical="center" wrapText="1"/>
    </xf>
    <xf numFmtId="179" fontId="76" fillId="28" borderId="3" xfId="0" applyNumberFormat="1" applyFont="1" applyFill="1" applyBorder="1" applyAlignment="1">
      <alignment horizontal="center" vertical="center" wrapText="1"/>
    </xf>
    <xf numFmtId="0" fontId="79" fillId="22" borderId="3" xfId="0" applyFont="1" applyFill="1" applyBorder="1" applyAlignment="1">
      <alignment horizontal="left" vertical="center" wrapText="1"/>
    </xf>
    <xf numFmtId="0" fontId="79" fillId="22" borderId="3" xfId="0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79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28" borderId="3" xfId="0" applyFont="1" applyFill="1" applyBorder="1" applyAlignment="1">
      <alignment horizontal="left" vertical="center"/>
    </xf>
    <xf numFmtId="0" fontId="79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4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4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179" fontId="75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1" fillId="28" borderId="3" xfId="245" applyFont="1" applyFill="1" applyBorder="1" applyAlignment="1">
      <alignment horizontal="left" vertical="center" wrapText="1"/>
    </xf>
    <xf numFmtId="0" fontId="81" fillId="28" borderId="3" xfId="0" applyFont="1" applyFill="1" applyBorder="1" applyAlignment="1">
      <alignment horizontal="center" vertical="center"/>
    </xf>
    <xf numFmtId="173" fontId="81" fillId="28" borderId="3" xfId="0" applyNumberFormat="1" applyFont="1" applyFill="1" applyBorder="1" applyAlignment="1">
      <alignment horizontal="center" vertical="center" wrapText="1"/>
    </xf>
    <xf numFmtId="169" fontId="81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1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vertical="center"/>
    </xf>
    <xf numFmtId="0" fontId="83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4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0" fontId="76" fillId="28" borderId="0" xfId="0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170" fontId="76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 vertical="center" wrapText="1" shrinkToFit="1"/>
    </xf>
    <xf numFmtId="0" fontId="76" fillId="28" borderId="0" xfId="0" applyFont="1" applyFill="1" applyAlignment="1">
      <alignment vertical="center"/>
    </xf>
    <xf numFmtId="0" fontId="85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/>
    </xf>
    <xf numFmtId="0" fontId="76" fillId="28" borderId="13" xfId="0" applyFont="1" applyFill="1" applyBorder="1" applyAlignment="1">
      <alignment vertical="center"/>
    </xf>
    <xf numFmtId="0" fontId="76" fillId="28" borderId="13" xfId="0" applyFont="1" applyFill="1" applyBorder="1" applyAlignment="1">
      <alignment horizontal="center" vertical="center"/>
    </xf>
    <xf numFmtId="179" fontId="76" fillId="28" borderId="3" xfId="0" applyNumberFormat="1" applyFont="1" applyFill="1" applyBorder="1" applyAlignment="1">
      <alignment horizontal="right" vertical="center" wrapText="1"/>
    </xf>
    <xf numFmtId="0" fontId="76" fillId="28" borderId="0" xfId="0" applyNumberFormat="1" applyFont="1" applyFill="1" applyBorder="1" applyAlignment="1">
      <alignment horizontal="left" vertical="center" wrapText="1" shrinkToFit="1"/>
    </xf>
    <xf numFmtId="179" fontId="76" fillId="28" borderId="0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right" vertical="center"/>
    </xf>
    <xf numFmtId="169" fontId="75" fillId="28" borderId="0" xfId="0" applyNumberFormat="1" applyFont="1" applyFill="1" applyBorder="1" applyAlignment="1">
      <alignment horizontal="right" vertical="center"/>
    </xf>
    <xf numFmtId="0" fontId="87" fillId="28" borderId="0" xfId="0" applyFont="1" applyFill="1" applyAlignment="1">
      <alignment vertical="center"/>
    </xf>
    <xf numFmtId="0" fontId="76" fillId="28" borderId="3" xfId="0" applyNumberFormat="1" applyFont="1" applyFill="1" applyBorder="1" applyAlignment="1">
      <alignment horizontal="center" vertical="center"/>
    </xf>
    <xf numFmtId="0" fontId="76" fillId="28" borderId="3" xfId="0" applyNumberFormat="1" applyFont="1" applyFill="1" applyBorder="1"/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6" fillId="22" borderId="14" xfId="0" applyFont="1" applyFill="1" applyBorder="1" applyAlignment="1">
      <alignment horizontal="center" vertical="center"/>
    </xf>
    <xf numFmtId="0" fontId="86" fillId="22" borderId="14" xfId="0" applyFont="1" applyFill="1" applyBorder="1" applyAlignment="1">
      <alignment horizontal="center" vertical="center" wrapText="1"/>
    </xf>
    <xf numFmtId="0" fontId="86" fillId="22" borderId="14" xfId="0" applyFont="1" applyFill="1" applyBorder="1" applyAlignment="1">
      <alignment horizontal="center" vertical="center" wrapText="1" shrinkToFit="1"/>
    </xf>
    <xf numFmtId="0" fontId="86" fillId="22" borderId="3" xfId="0" applyFont="1" applyFill="1" applyBorder="1" applyAlignment="1">
      <alignment horizontal="center" vertical="center"/>
    </xf>
    <xf numFmtId="0" fontId="86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6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6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6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179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vertical="center" wrapText="1"/>
    </xf>
    <xf numFmtId="177" fontId="70" fillId="0" borderId="3" xfId="0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left" vertical="center" wrapText="1"/>
    </xf>
    <xf numFmtId="0" fontId="5" fillId="22" borderId="27" xfId="0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0" fontId="79" fillId="22" borderId="27" xfId="0" quotePrefix="1" applyFont="1" applyFill="1" applyBorder="1" applyAlignment="1">
      <alignment horizontal="center" vertical="center"/>
    </xf>
    <xf numFmtId="177" fontId="5" fillId="28" borderId="0" xfId="0" quotePrefix="1" applyNumberFormat="1" applyFont="1" applyFill="1" applyBorder="1" applyAlignment="1">
      <alignment horizontal="center" vertical="center"/>
    </xf>
    <xf numFmtId="0" fontId="90" fillId="22" borderId="27" xfId="0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0" fontId="90" fillId="22" borderId="27" xfId="0" quotePrefix="1" applyFont="1" applyFill="1" applyBorder="1" applyAlignment="1">
      <alignment horizontal="center" vertical="center"/>
    </xf>
    <xf numFmtId="0" fontId="65" fillId="0" borderId="27" xfId="0" applyFont="1" applyBorder="1" applyAlignment="1">
      <alignment horizontal="left" vertical="center"/>
    </xf>
    <xf numFmtId="177" fontId="90" fillId="22" borderId="3" xfId="0" quotePrefix="1" applyNumberFormat="1" applyFont="1" applyFill="1" applyBorder="1" applyAlignment="1">
      <alignment horizontal="center" vertical="center"/>
    </xf>
    <xf numFmtId="0" fontId="5" fillId="28" borderId="28" xfId="0" applyFont="1" applyFill="1" applyBorder="1" applyAlignment="1">
      <alignment horizontal="left" vertical="center" wrapText="1"/>
    </xf>
    <xf numFmtId="177" fontId="65" fillId="28" borderId="0" xfId="0" applyNumberFormat="1" applyFont="1" applyFill="1" applyBorder="1" applyAlignment="1">
      <alignment vertical="center" wrapText="1"/>
    </xf>
    <xf numFmtId="177" fontId="65" fillId="28" borderId="0" xfId="0" quotePrefix="1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vertical="center" wrapText="1"/>
    </xf>
    <xf numFmtId="177" fontId="75" fillId="28" borderId="0" xfId="0" applyNumberFormat="1" applyFont="1" applyFill="1" applyBorder="1" applyAlignment="1">
      <alignment horizontal="right" vertical="center"/>
    </xf>
    <xf numFmtId="0" fontId="5" fillId="22" borderId="28" xfId="0" applyFont="1" applyFill="1" applyBorder="1" applyAlignment="1">
      <alignment horizontal="left" vertical="center" wrapText="1"/>
    </xf>
    <xf numFmtId="0" fontId="79" fillId="22" borderId="28" xfId="0" applyFont="1" applyFill="1" applyBorder="1" applyAlignment="1">
      <alignment horizontal="center" vertical="center" wrapText="1"/>
    </xf>
    <xf numFmtId="177" fontId="5" fillId="0" borderId="28" xfId="0" applyNumberFormat="1" applyFont="1" applyFill="1" applyBorder="1" applyAlignment="1">
      <alignment horizontal="center" vertical="center" wrapText="1"/>
    </xf>
    <xf numFmtId="0" fontId="79" fillId="22" borderId="28" xfId="0" quotePrefix="1" applyFont="1" applyFill="1" applyBorder="1" applyAlignment="1">
      <alignment horizontal="center" vertical="center"/>
    </xf>
    <xf numFmtId="0" fontId="5" fillId="22" borderId="29" xfId="0" applyFont="1" applyFill="1" applyBorder="1" applyAlignment="1">
      <alignment horizontal="left" vertical="center" wrapText="1"/>
    </xf>
    <xf numFmtId="0" fontId="79" fillId="22" borderId="29" xfId="0" applyFont="1" applyFill="1" applyBorder="1" applyAlignment="1">
      <alignment horizontal="center" vertical="center" wrapText="1"/>
    </xf>
    <xf numFmtId="177" fontId="5" fillId="0" borderId="29" xfId="0" applyNumberFormat="1" applyFont="1" applyFill="1" applyBorder="1" applyAlignment="1">
      <alignment horizontal="center" vertical="center" wrapText="1"/>
    </xf>
    <xf numFmtId="0" fontId="5" fillId="28" borderId="29" xfId="0" applyFont="1" applyFill="1" applyBorder="1" applyAlignment="1">
      <alignment horizontal="left" vertical="center" wrapText="1"/>
    </xf>
    <xf numFmtId="0" fontId="65" fillId="22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6" fillId="28" borderId="3" xfId="0" applyNumberFormat="1" applyFont="1" applyFill="1" applyBorder="1" applyAlignment="1">
      <alignment horizontal="center" vertical="center" wrapText="1" shrinkToFit="1"/>
    </xf>
    <xf numFmtId="0" fontId="79" fillId="22" borderId="33" xfId="0" quotePrefix="1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wrapText="1"/>
    </xf>
    <xf numFmtId="177" fontId="75" fillId="28" borderId="3" xfId="206" applyNumberFormat="1" applyFont="1" applyFill="1" applyBorder="1" applyAlignment="1">
      <alignment horizontal="right" vertical="center" wrapText="1"/>
    </xf>
    <xf numFmtId="177" fontId="75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206" applyNumberFormat="1" applyFont="1" applyFill="1" applyBorder="1" applyAlignment="1">
      <alignment horizontal="right" vertical="center" wrapText="1"/>
    </xf>
    <xf numFmtId="177" fontId="76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5" fillId="28" borderId="3" xfId="0" applyNumberFormat="1" applyFont="1" applyFill="1" applyBorder="1" applyAlignment="1">
      <alignment vertical="center" wrapText="1"/>
    </xf>
    <xf numFmtId="0" fontId="65" fillId="22" borderId="34" xfId="0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right" vertical="center" wrapText="1"/>
    </xf>
    <xf numFmtId="179" fontId="65" fillId="28" borderId="34" xfId="0" applyNumberFormat="1" applyFont="1" applyFill="1" applyBorder="1" applyAlignment="1">
      <alignment horizontal="center" vertical="center" wrapText="1"/>
    </xf>
    <xf numFmtId="0" fontId="65" fillId="0" borderId="34" xfId="0" applyFont="1" applyBorder="1" applyAlignment="1">
      <alignment horizontal="left" vertical="center"/>
    </xf>
    <xf numFmtId="0" fontId="65" fillId="22" borderId="34" xfId="0" quotePrefix="1" applyFont="1" applyFill="1" applyBorder="1" applyAlignment="1">
      <alignment horizontal="center" vertical="center"/>
    </xf>
    <xf numFmtId="180" fontId="65" fillId="0" borderId="34" xfId="0" applyNumberFormat="1" applyFont="1" applyFill="1" applyBorder="1" applyAlignment="1">
      <alignment horizontal="left" vertical="center"/>
    </xf>
    <xf numFmtId="0" fontId="84" fillId="22" borderId="34" xfId="0" quotePrefix="1" applyFont="1" applyFill="1" applyBorder="1" applyAlignment="1">
      <alignment horizontal="center" vertical="center"/>
    </xf>
    <xf numFmtId="177" fontId="5" fillId="30" borderId="34" xfId="0" applyNumberFormat="1" applyFont="1" applyFill="1" applyBorder="1" applyAlignment="1">
      <alignment horizontal="right" vertical="center" wrapText="1"/>
    </xf>
    <xf numFmtId="179" fontId="84" fillId="28" borderId="34" xfId="0" applyNumberFormat="1" applyFont="1" applyFill="1" applyBorder="1" applyAlignment="1">
      <alignment horizontal="center" vertical="center" wrapText="1"/>
    </xf>
    <xf numFmtId="169" fontId="76" fillId="28" borderId="3" xfId="206" applyNumberFormat="1" applyFont="1" applyFill="1" applyBorder="1" applyAlignment="1">
      <alignment horizontal="right" vertical="center" wrapText="1"/>
    </xf>
    <xf numFmtId="169" fontId="75" fillId="28" borderId="3" xfId="206" applyNumberFormat="1" applyFont="1" applyFill="1" applyBorder="1" applyAlignment="1">
      <alignment horizontal="right" vertical="center" wrapText="1"/>
    </xf>
    <xf numFmtId="180" fontId="81" fillId="28" borderId="3" xfId="0" applyNumberFormat="1" applyFont="1" applyFill="1" applyBorder="1" applyAlignment="1">
      <alignment horizontal="left" vertical="center" wrapText="1"/>
    </xf>
    <xf numFmtId="180" fontId="65" fillId="28" borderId="3" xfId="0" quotePrefix="1" applyNumberFormat="1" applyFont="1" applyFill="1" applyBorder="1" applyAlignment="1">
      <alignment horizontal="center" vertical="center"/>
    </xf>
    <xf numFmtId="180" fontId="81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left" vertical="center" wrapText="1"/>
    </xf>
    <xf numFmtId="180" fontId="65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right" vertical="center" wrapText="1"/>
    </xf>
    <xf numFmtId="180" fontId="65" fillId="28" borderId="3" xfId="0" applyNumberFormat="1" applyFont="1" applyFill="1" applyBorder="1" applyAlignment="1">
      <alignment horizontal="center" vertical="center"/>
    </xf>
    <xf numFmtId="180" fontId="72" fillId="28" borderId="3" xfId="206" applyNumberFormat="1" applyFont="1" applyFill="1" applyBorder="1" applyAlignment="1">
      <alignment horizontal="right" vertical="center" wrapText="1"/>
    </xf>
    <xf numFmtId="0" fontId="76" fillId="0" borderId="34" xfId="0" applyNumberFormat="1" applyFont="1" applyFill="1" applyBorder="1" applyAlignment="1">
      <alignment horizontal="center" vertical="center" wrapText="1" shrinkToFit="1"/>
    </xf>
    <xf numFmtId="0" fontId="75" fillId="0" borderId="34" xfId="0" applyNumberFormat="1" applyFont="1" applyFill="1" applyBorder="1" applyAlignment="1">
      <alignment horizontal="center" vertical="center" wrapText="1" shrinkToFit="1"/>
    </xf>
    <xf numFmtId="177" fontId="75" fillId="0" borderId="34" xfId="0" applyNumberFormat="1" applyFont="1" applyFill="1" applyBorder="1" applyAlignment="1">
      <alignment horizontal="center" vertical="center" wrapText="1"/>
    </xf>
    <xf numFmtId="179" fontId="76" fillId="0" borderId="34" xfId="0" applyNumberFormat="1" applyFont="1" applyFill="1" applyBorder="1" applyAlignment="1">
      <alignment horizontal="center" vertical="center" wrapText="1"/>
    </xf>
    <xf numFmtId="179" fontId="73" fillId="0" borderId="34" xfId="0" applyNumberFormat="1" applyFont="1" applyFill="1" applyBorder="1" applyAlignment="1">
      <alignment horizontal="right" vertical="center" wrapText="1"/>
    </xf>
    <xf numFmtId="177" fontId="76" fillId="0" borderId="34" xfId="0" applyNumberFormat="1" applyFont="1" applyFill="1" applyBorder="1" applyAlignment="1">
      <alignment horizontal="center" vertical="center" wrapText="1"/>
    </xf>
    <xf numFmtId="179" fontId="73" fillId="28" borderId="3" xfId="0" applyNumberFormat="1" applyFont="1" applyFill="1" applyBorder="1" applyAlignment="1">
      <alignment horizontal="right" vertical="center" wrapText="1"/>
    </xf>
    <xf numFmtId="179" fontId="96" fillId="28" borderId="3" xfId="0" applyNumberFormat="1" applyFont="1" applyFill="1" applyBorder="1" applyAlignment="1">
      <alignment horizontal="right" vertical="center" wrapText="1"/>
    </xf>
    <xf numFmtId="177" fontId="81" fillId="0" borderId="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 shrinkToFi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81" fillId="28" borderId="3" xfId="0" applyNumberFormat="1" applyFont="1" applyFill="1" applyBorder="1" applyAlignment="1">
      <alignment horizontal="center" vertical="center" wrapText="1"/>
    </xf>
    <xf numFmtId="177" fontId="81" fillId="28" borderId="27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72" fillId="28" borderId="3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center" vertical="center"/>
    </xf>
    <xf numFmtId="0" fontId="5" fillId="22" borderId="38" xfId="0" applyFont="1" applyFill="1" applyBorder="1" applyAlignment="1">
      <alignment horizontal="left" vertical="center" wrapText="1"/>
    </xf>
    <xf numFmtId="0" fontId="79" fillId="22" borderId="38" xfId="0" quotePrefix="1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 wrapText="1"/>
    </xf>
    <xf numFmtId="0" fontId="79" fillId="22" borderId="38" xfId="0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5" fillId="22" borderId="39" xfId="0" applyFont="1" applyFill="1" applyBorder="1" applyAlignment="1">
      <alignment horizontal="left" vertical="center" wrapText="1"/>
    </xf>
    <xf numFmtId="0" fontId="79" fillId="22" borderId="39" xfId="0" applyFont="1" applyFill="1" applyBorder="1" applyAlignment="1">
      <alignment horizontal="center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0" fontId="79" fillId="22" borderId="40" xfId="0" quotePrefix="1" applyFont="1" applyFill="1" applyBorder="1" applyAlignment="1">
      <alignment horizontal="center" vertical="center"/>
    </xf>
    <xf numFmtId="177" fontId="5" fillId="0" borderId="4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vertical="center"/>
    </xf>
    <xf numFmtId="177" fontId="75" fillId="0" borderId="0" xfId="0" applyNumberFormat="1" applyFont="1" applyFill="1" applyBorder="1" applyAlignment="1">
      <alignment horizontal="right" vertical="center"/>
    </xf>
    <xf numFmtId="177" fontId="76" fillId="0" borderId="14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81" fillId="0" borderId="0" xfId="0" applyNumberFormat="1" applyFont="1" applyFill="1" applyBorder="1" applyAlignment="1">
      <alignment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177" fontId="75" fillId="28" borderId="3" xfId="0" quotePrefix="1" applyNumberFormat="1" applyFont="1" applyFill="1" applyBorder="1" applyAlignment="1">
      <alignment horizontal="center" vertical="center"/>
    </xf>
    <xf numFmtId="177" fontId="76" fillId="28" borderId="3" xfId="0" quotePrefix="1" applyNumberFormat="1" applyFont="1" applyFill="1" applyBorder="1" applyAlignment="1">
      <alignment horizontal="center" vertical="center"/>
    </xf>
    <xf numFmtId="177" fontId="65" fillId="0" borderId="0" xfId="0" applyNumberFormat="1" applyFont="1" applyFill="1" applyAlignment="1">
      <alignment vertical="center"/>
    </xf>
    <xf numFmtId="177" fontId="75" fillId="28" borderId="0" xfId="0" applyNumberFormat="1" applyFont="1" applyFill="1" applyBorder="1" applyAlignment="1">
      <alignment horizontal="left" vertical="center" wrapText="1"/>
    </xf>
    <xf numFmtId="177" fontId="75" fillId="28" borderId="0" xfId="0" quotePrefix="1" applyNumberFormat="1" applyFont="1" applyFill="1" applyBorder="1" applyAlignment="1">
      <alignment horizontal="center"/>
    </xf>
    <xf numFmtId="177" fontId="82" fillId="28" borderId="0" xfId="0" applyNumberFormat="1" applyFont="1" applyFill="1" applyBorder="1" applyAlignment="1">
      <alignment horizontal="center" vertical="center" wrapText="1"/>
    </xf>
    <xf numFmtId="177" fontId="76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Alignment="1">
      <alignment vertical="center"/>
    </xf>
    <xf numFmtId="177" fontId="65" fillId="0" borderId="0" xfId="0" applyNumberFormat="1" applyFont="1" applyFill="1" applyBorder="1" applyAlignment="1">
      <alignment horizontal="left" vertical="center" wrapText="1"/>
    </xf>
    <xf numFmtId="177" fontId="65" fillId="0" borderId="0" xfId="0" applyNumberFormat="1" applyFont="1" applyFill="1" applyBorder="1" applyAlignment="1">
      <alignment vertical="center" wrapText="1"/>
    </xf>
    <xf numFmtId="177" fontId="76" fillId="28" borderId="3" xfId="0" applyNumberFormat="1" applyFont="1" applyFill="1" applyBorder="1" applyAlignment="1">
      <alignment horizontal="right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3" fillId="0" borderId="3" xfId="206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3" fillId="28" borderId="3" xfId="206" applyNumberFormat="1" applyFont="1" applyFill="1" applyBorder="1" applyAlignment="1">
      <alignment horizontal="right" vertical="center" wrapText="1"/>
    </xf>
    <xf numFmtId="177" fontId="96" fillId="28" borderId="3" xfId="0" applyNumberFormat="1" applyFont="1" applyFill="1" applyBorder="1" applyAlignment="1">
      <alignment vertical="center" wrapText="1"/>
    </xf>
    <xf numFmtId="177" fontId="96" fillId="28" borderId="3" xfId="0" applyNumberFormat="1" applyFont="1" applyFill="1" applyBorder="1" applyAlignment="1">
      <alignment horizontal="right" vertical="center" wrapText="1"/>
    </xf>
    <xf numFmtId="178" fontId="77" fillId="28" borderId="39" xfId="0" applyNumberFormat="1" applyFont="1" applyFill="1" applyBorder="1" applyAlignment="1">
      <alignment horizontal="center" vertical="center" wrapText="1"/>
    </xf>
    <xf numFmtId="178" fontId="78" fillId="28" borderId="39" xfId="0" applyNumberFormat="1" applyFont="1" applyFill="1" applyBorder="1" applyAlignment="1">
      <alignment horizontal="center" vertical="center" wrapText="1"/>
    </xf>
    <xf numFmtId="178" fontId="78" fillId="28" borderId="38" xfId="0" applyNumberFormat="1" applyFont="1" applyFill="1" applyBorder="1" applyAlignment="1">
      <alignment horizontal="center" vertical="center" wrapText="1"/>
    </xf>
    <xf numFmtId="177" fontId="72" fillId="0" borderId="27" xfId="0" applyNumberFormat="1" applyFont="1" applyFill="1" applyBorder="1" applyAlignment="1">
      <alignment horizontal="center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69" fontId="97" fillId="28" borderId="3" xfId="206" applyNumberFormat="1" applyFont="1" applyFill="1" applyBorder="1" applyAlignment="1">
      <alignment horizontal="right" vertical="center" wrapText="1"/>
    </xf>
    <xf numFmtId="173" fontId="75" fillId="28" borderId="3" xfId="0" applyNumberFormat="1" applyFont="1" applyFill="1" applyBorder="1" applyAlignment="1">
      <alignment horizontal="center" vertical="center" wrapText="1"/>
    </xf>
    <xf numFmtId="178" fontId="81" fillId="0" borderId="0" xfId="0" applyNumberFormat="1" applyFont="1" applyFill="1" applyBorder="1" applyAlignment="1">
      <alignment vertical="center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right" vertical="center"/>
    </xf>
    <xf numFmtId="177" fontId="70" fillId="0" borderId="34" xfId="0" applyNumberFormat="1" applyFont="1" applyFill="1" applyBorder="1" applyAlignment="1">
      <alignment horizontal="right" vertical="center" wrapText="1"/>
    </xf>
    <xf numFmtId="177" fontId="70" fillId="0" borderId="27" xfId="0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vertical="center" wrapText="1" shrinkToFit="1"/>
    </xf>
    <xf numFmtId="0" fontId="76" fillId="28" borderId="0" xfId="0" applyFont="1" applyFill="1" applyBorder="1" applyAlignment="1">
      <alignment vertical="center" wrapText="1" shrinkToFit="1"/>
    </xf>
    <xf numFmtId="0" fontId="75" fillId="28" borderId="0" xfId="0" applyFont="1" applyFill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88" fillId="0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206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right" vertical="center" wrapText="1"/>
    </xf>
    <xf numFmtId="0" fontId="5" fillId="28" borderId="41" xfId="0" applyFont="1" applyFill="1" applyBorder="1" applyAlignment="1">
      <alignment horizontal="left" vertical="center" wrapText="1"/>
    </xf>
    <xf numFmtId="0" fontId="79" fillId="22" borderId="41" xfId="0" quotePrefix="1" applyFont="1" applyFill="1" applyBorder="1" applyAlignment="1">
      <alignment horizontal="center" vertical="center"/>
    </xf>
    <xf numFmtId="177" fontId="5" fillId="0" borderId="41" xfId="0" applyNumberFormat="1" applyFont="1" applyFill="1" applyBorder="1" applyAlignment="1">
      <alignment horizontal="center" vertical="center" wrapText="1"/>
    </xf>
    <xf numFmtId="178" fontId="6" fillId="28" borderId="41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9" fillId="0" borderId="28" xfId="0" applyNumberFormat="1" applyFont="1" applyFill="1" applyBorder="1" applyAlignment="1">
      <alignment horizontal="center" vertical="center" wrapText="1"/>
    </xf>
    <xf numFmtId="0" fontId="5" fillId="22" borderId="42" xfId="0" applyFont="1" applyFill="1" applyBorder="1" applyAlignment="1">
      <alignment horizontal="left" vertical="center" wrapText="1"/>
    </xf>
    <xf numFmtId="0" fontId="79" fillId="22" borderId="42" xfId="0" applyFont="1" applyFill="1" applyBorder="1" applyAlignment="1">
      <alignment horizontal="center" vertical="center" wrapText="1"/>
    </xf>
    <xf numFmtId="177" fontId="5" fillId="0" borderId="42" xfId="0" applyNumberFormat="1" applyFont="1" applyFill="1" applyBorder="1" applyAlignment="1">
      <alignment horizontal="center" vertical="center" wrapText="1"/>
    </xf>
    <xf numFmtId="178" fontId="6" fillId="28" borderId="42" xfId="0" applyNumberFormat="1" applyFont="1" applyFill="1" applyBorder="1" applyAlignment="1">
      <alignment horizontal="center" vertical="center" wrapText="1"/>
    </xf>
    <xf numFmtId="177" fontId="72" fillId="0" borderId="38" xfId="0" applyNumberFormat="1" applyFont="1" applyFill="1" applyBorder="1" applyAlignment="1">
      <alignment horizontal="center" vertical="center" wrapText="1"/>
    </xf>
    <xf numFmtId="0" fontId="5" fillId="28" borderId="43" xfId="0" applyFont="1" applyFill="1" applyBorder="1" applyAlignment="1">
      <alignment horizontal="left" vertical="center" wrapText="1"/>
    </xf>
    <xf numFmtId="0" fontId="79" fillId="22" borderId="43" xfId="0" quotePrefix="1" applyFont="1" applyFill="1" applyBorder="1" applyAlignment="1">
      <alignment horizontal="center" vertical="center"/>
    </xf>
    <xf numFmtId="177" fontId="5" fillId="0" borderId="43" xfId="0" applyNumberFormat="1" applyFont="1" applyFill="1" applyBorder="1" applyAlignment="1">
      <alignment horizontal="center" vertical="center" wrapText="1"/>
    </xf>
    <xf numFmtId="178" fontId="78" fillId="28" borderId="43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center" wrapText="1"/>
    </xf>
    <xf numFmtId="178" fontId="77" fillId="28" borderId="43" xfId="0" applyNumberFormat="1" applyFont="1" applyFill="1" applyBorder="1" applyAlignment="1">
      <alignment horizontal="center" vertical="center" wrapText="1"/>
    </xf>
    <xf numFmtId="177" fontId="73" fillId="0" borderId="0" xfId="0" quotePrefix="1" applyNumberFormat="1" applyFont="1" applyFill="1" applyBorder="1" applyAlignment="1">
      <alignment vertical="center" wrapText="1"/>
    </xf>
    <xf numFmtId="177" fontId="73" fillId="0" borderId="0" xfId="0" quotePrefix="1" applyNumberFormat="1" applyFont="1" applyFill="1" applyBorder="1" applyAlignment="1">
      <alignment horizontal="center" vertical="center"/>
    </xf>
    <xf numFmtId="0" fontId="90" fillId="22" borderId="43" xfId="0" applyFont="1" applyFill="1" applyBorder="1" applyAlignment="1">
      <alignment horizontal="center" vertical="center" wrapText="1"/>
    </xf>
    <xf numFmtId="177" fontId="5" fillId="0" borderId="43" xfId="0" applyNumberFormat="1" applyFont="1" applyFill="1" applyBorder="1" applyAlignment="1">
      <alignment horizontal="right" vertical="center" wrapText="1"/>
    </xf>
    <xf numFmtId="177" fontId="65" fillId="28" borderId="43" xfId="0" applyNumberFormat="1" applyFont="1" applyFill="1" applyBorder="1" applyAlignment="1">
      <alignment horizontal="center" vertical="center" wrapText="1"/>
    </xf>
    <xf numFmtId="177" fontId="72" fillId="28" borderId="43" xfId="0" applyNumberFormat="1" applyFont="1" applyFill="1" applyBorder="1" applyAlignment="1">
      <alignment horizontal="center" vertical="center" wrapText="1"/>
    </xf>
    <xf numFmtId="0" fontId="65" fillId="0" borderId="43" xfId="0" applyFont="1" applyBorder="1" applyAlignment="1">
      <alignment horizontal="left" vertical="center"/>
    </xf>
    <xf numFmtId="177" fontId="65" fillId="22" borderId="43" xfId="0" quotePrefix="1" applyNumberFormat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left" vertical="center" wrapText="1"/>
    </xf>
    <xf numFmtId="180" fontId="65" fillId="0" borderId="4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right" vertical="center" wrapText="1"/>
    </xf>
    <xf numFmtId="177" fontId="81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0" fontId="97" fillId="28" borderId="3" xfId="206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28" borderId="27" xfId="0" applyNumberFormat="1" applyFont="1" applyFill="1" applyBorder="1" applyAlignment="1">
      <alignment horizontal="center" vertical="center" wrapText="1"/>
    </xf>
    <xf numFmtId="0" fontId="5" fillId="22" borderId="44" xfId="0" applyFont="1" applyFill="1" applyBorder="1" applyAlignment="1">
      <alignment horizontal="left" vertical="center" wrapText="1"/>
    </xf>
    <xf numFmtId="0" fontId="79" fillId="22" borderId="44" xfId="0" quotePrefix="1" applyFont="1" applyFill="1" applyBorder="1" applyAlignment="1">
      <alignment horizontal="center" vertical="center"/>
    </xf>
    <xf numFmtId="177" fontId="5" fillId="0" borderId="44" xfId="0" applyNumberFormat="1" applyFont="1" applyFill="1" applyBorder="1" applyAlignment="1">
      <alignment horizontal="center" vertical="center" wrapText="1"/>
    </xf>
    <xf numFmtId="177" fontId="72" fillId="0" borderId="44" xfId="0" applyNumberFormat="1" applyFont="1" applyFill="1" applyBorder="1" applyAlignment="1">
      <alignment horizontal="center" vertical="center" wrapText="1"/>
    </xf>
    <xf numFmtId="0" fontId="5" fillId="28" borderId="45" xfId="0" applyFont="1" applyFill="1" applyBorder="1" applyAlignment="1">
      <alignment horizontal="left" vertical="center" wrapText="1"/>
    </xf>
    <xf numFmtId="0" fontId="79" fillId="22" borderId="45" xfId="0" quotePrefix="1" applyFont="1" applyFill="1" applyBorder="1" applyAlignment="1">
      <alignment horizontal="center" vertical="center"/>
    </xf>
    <xf numFmtId="177" fontId="5" fillId="0" borderId="45" xfId="0" applyNumberFormat="1" applyFont="1" applyFill="1" applyBorder="1" applyAlignment="1">
      <alignment horizontal="center" vertical="center" wrapText="1"/>
    </xf>
    <xf numFmtId="178" fontId="78" fillId="28" borderId="45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178" fontId="77" fillId="28" borderId="45" xfId="0" applyNumberFormat="1" applyFont="1" applyFill="1" applyBorder="1" applyAlignment="1">
      <alignment horizontal="center" vertical="center" wrapText="1"/>
    </xf>
    <xf numFmtId="0" fontId="65" fillId="22" borderId="45" xfId="0" quotePrefix="1" applyFont="1" applyFill="1" applyBorder="1" applyAlignment="1">
      <alignment horizontal="center" vertical="center"/>
    </xf>
    <xf numFmtId="177" fontId="5" fillId="30" borderId="45" xfId="0" applyNumberFormat="1" applyFont="1" applyFill="1" applyBorder="1" applyAlignment="1">
      <alignment horizontal="right" vertical="center" wrapText="1"/>
    </xf>
    <xf numFmtId="179" fontId="65" fillId="28" borderId="45" xfId="0" applyNumberFormat="1" applyFont="1" applyFill="1" applyBorder="1" applyAlignment="1">
      <alignment horizontal="center" vertical="center" wrapText="1"/>
    </xf>
    <xf numFmtId="177" fontId="65" fillId="28" borderId="45" xfId="0" applyNumberFormat="1" applyFont="1" applyFill="1" applyBorder="1" applyAlignment="1">
      <alignment horizontal="center" vertical="center" wrapText="1"/>
    </xf>
    <xf numFmtId="177" fontId="72" fillId="28" borderId="45" xfId="0" applyNumberFormat="1" applyFont="1" applyFill="1" applyBorder="1" applyAlignment="1">
      <alignment horizontal="center" vertical="center" wrapText="1"/>
    </xf>
    <xf numFmtId="180" fontId="5" fillId="0" borderId="45" xfId="0" applyNumberFormat="1" applyFont="1" applyFill="1" applyBorder="1" applyAlignment="1">
      <alignment horizontal="left" vertical="center" wrapText="1"/>
    </xf>
    <xf numFmtId="180" fontId="65" fillId="0" borderId="45" xfId="0" applyNumberFormat="1" applyFont="1" applyFill="1" applyBorder="1" applyAlignment="1">
      <alignment horizontal="center" vertical="center" wrapText="1"/>
    </xf>
    <xf numFmtId="177" fontId="5" fillId="0" borderId="45" xfId="0" applyNumberFormat="1" applyFont="1" applyFill="1" applyBorder="1" applyAlignment="1">
      <alignment horizontal="right" vertical="center" wrapText="1"/>
    </xf>
    <xf numFmtId="180" fontId="65" fillId="0" borderId="45" xfId="0" applyNumberFormat="1" applyFont="1" applyFill="1" applyBorder="1" applyAlignment="1">
      <alignment horizontal="left" vertical="center"/>
    </xf>
    <xf numFmtId="180" fontId="76" fillId="28" borderId="46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3" fontId="81" fillId="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179" fontId="90" fillId="0" borderId="27" xfId="0" applyNumberFormat="1" applyFont="1" applyFill="1" applyBorder="1" applyAlignment="1">
      <alignment horizontal="center" vertical="center" wrapText="1"/>
    </xf>
    <xf numFmtId="177" fontId="90" fillId="0" borderId="3" xfId="0" quotePrefix="1" applyNumberFormat="1" applyFont="1" applyFill="1" applyBorder="1" applyAlignment="1">
      <alignment horizontal="center" vertical="center"/>
    </xf>
    <xf numFmtId="179" fontId="65" fillId="0" borderId="43" xfId="0" applyNumberFormat="1" applyFont="1" applyFill="1" applyBorder="1" applyAlignment="1">
      <alignment horizontal="center" vertical="center" wrapText="1"/>
    </xf>
    <xf numFmtId="179" fontId="65" fillId="0" borderId="29" xfId="0" applyNumberFormat="1" applyFont="1" applyFill="1" applyBorder="1" applyAlignment="1">
      <alignment horizontal="center" vertical="center" wrapText="1"/>
    </xf>
    <xf numFmtId="179" fontId="65" fillId="0" borderId="34" xfId="0" applyNumberFormat="1" applyFont="1" applyFill="1" applyBorder="1" applyAlignment="1">
      <alignment horizontal="center" vertical="center" wrapText="1"/>
    </xf>
    <xf numFmtId="3" fontId="76" fillId="0" borderId="46" xfId="0" applyNumberFormat="1" applyFont="1" applyFill="1" applyBorder="1" applyAlignment="1">
      <alignment horizontal="right" vertical="center"/>
    </xf>
    <xf numFmtId="3" fontId="76" fillId="0" borderId="46" xfId="0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right" vertical="center" wrapText="1"/>
    </xf>
    <xf numFmtId="169" fontId="76" fillId="28" borderId="3" xfId="0" applyNumberFormat="1" applyFont="1" applyFill="1" applyBorder="1" applyAlignment="1">
      <alignment horizontal="right" vertical="center"/>
    </xf>
    <xf numFmtId="178" fontId="96" fillId="28" borderId="3" xfId="0" applyNumberFormat="1" applyFont="1" applyFill="1" applyBorder="1" applyAlignment="1">
      <alignment horizontal="right" vertical="center" wrapText="1"/>
    </xf>
    <xf numFmtId="3" fontId="76" fillId="0" borderId="3" xfId="0" applyNumberFormat="1" applyFont="1" applyFill="1" applyBorder="1" applyAlignment="1">
      <alignment horizontal="right" vertical="center" wrapText="1"/>
    </xf>
    <xf numFmtId="0" fontId="76" fillId="0" borderId="3" xfId="0" applyFont="1" applyFill="1" applyBorder="1" applyAlignment="1">
      <alignment horizontal="right" vertical="center" wrapText="1"/>
    </xf>
    <xf numFmtId="0" fontId="76" fillId="0" borderId="46" xfId="0" applyFont="1" applyFill="1" applyBorder="1" applyAlignment="1">
      <alignment horizontal="right" vertical="center"/>
    </xf>
    <xf numFmtId="177" fontId="76" fillId="0" borderId="46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177" fontId="80" fillId="0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left" vertical="center"/>
    </xf>
    <xf numFmtId="177" fontId="65" fillId="28" borderId="0" xfId="0" applyNumberFormat="1" applyFont="1" applyFill="1" applyAlignment="1">
      <alignment horizontal="center" vertical="center"/>
    </xf>
    <xf numFmtId="177" fontId="76" fillId="0" borderId="0" xfId="0" applyNumberFormat="1" applyFont="1" applyFill="1" applyBorder="1" applyAlignment="1">
      <alignment horizontal="left" vertical="center" wrapText="1"/>
    </xf>
    <xf numFmtId="177" fontId="82" fillId="0" borderId="0" xfId="0" applyNumberFormat="1" applyFont="1" applyFill="1" applyBorder="1" applyAlignment="1">
      <alignment horizontal="center" vertical="center"/>
    </xf>
    <xf numFmtId="177" fontId="68" fillId="0" borderId="0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0" fontId="5" fillId="28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7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1" fillId="28" borderId="3" xfId="245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83" fillId="0" borderId="0" xfId="0" applyNumberFormat="1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 wrapText="1"/>
    </xf>
    <xf numFmtId="0" fontId="76" fillId="0" borderId="3" xfId="245" applyFont="1" applyFill="1" applyBorder="1" applyAlignment="1">
      <alignment horizontal="center" vertical="center"/>
    </xf>
    <xf numFmtId="170" fontId="70" fillId="28" borderId="0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89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81" fillId="28" borderId="15" xfId="0" applyFont="1" applyFill="1" applyBorder="1" applyAlignment="1">
      <alignment horizontal="left" vertical="center"/>
    </xf>
    <xf numFmtId="0" fontId="81" fillId="28" borderId="17" xfId="0" applyFont="1" applyFill="1" applyBorder="1" applyAlignment="1">
      <alignment horizontal="left" vertical="center"/>
    </xf>
    <xf numFmtId="0" fontId="81" fillId="28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30" xfId="0" applyFont="1" applyFill="1" applyBorder="1" applyAlignment="1">
      <alignment horizontal="left" vertical="center" wrapText="1"/>
    </xf>
    <xf numFmtId="0" fontId="98" fillId="0" borderId="31" xfId="0" applyFont="1" applyBorder="1" applyAlignment="1">
      <alignment vertical="center" wrapText="1"/>
    </xf>
    <xf numFmtId="0" fontId="98" fillId="0" borderId="32" xfId="0" applyFont="1" applyBorder="1" applyAlignment="1">
      <alignment vertical="center" wrapText="1"/>
    </xf>
    <xf numFmtId="0" fontId="68" fillId="28" borderId="0" xfId="0" applyFont="1" applyFill="1" applyBorder="1" applyAlignment="1">
      <alignment vertical="center"/>
    </xf>
    <xf numFmtId="0" fontId="76" fillId="28" borderId="20" xfId="0" applyFont="1" applyFill="1" applyBorder="1" applyAlignment="1">
      <alignment horizontal="center" vertical="center" wrapText="1"/>
    </xf>
    <xf numFmtId="0" fontId="76" fillId="28" borderId="18" xfId="0" applyFont="1" applyFill="1" applyBorder="1" applyAlignment="1">
      <alignment horizontal="center" vertical="center" wrapText="1"/>
    </xf>
    <xf numFmtId="0" fontId="76" fillId="28" borderId="21" xfId="0" applyFont="1" applyFill="1" applyBorder="1" applyAlignment="1">
      <alignment horizontal="center" vertical="center" wrapText="1"/>
    </xf>
    <xf numFmtId="0" fontId="76" fillId="28" borderId="22" xfId="0" applyFont="1" applyFill="1" applyBorder="1" applyAlignment="1">
      <alignment horizontal="center" vertical="center" wrapText="1"/>
    </xf>
    <xf numFmtId="0" fontId="76" fillId="28" borderId="13" xfId="0" applyFont="1" applyFill="1" applyBorder="1" applyAlignment="1">
      <alignment horizontal="center" vertical="center" wrapText="1"/>
    </xf>
    <xf numFmtId="0" fontId="76" fillId="28" borderId="23" xfId="0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6" fillId="28" borderId="3" xfId="0" applyFont="1" applyFill="1" applyBorder="1" applyAlignment="1">
      <alignment horizontal="left" vertical="center" wrapText="1"/>
    </xf>
    <xf numFmtId="178" fontId="76" fillId="28" borderId="15" xfId="206" applyNumberFormat="1" applyFont="1" applyFill="1" applyBorder="1" applyAlignment="1">
      <alignment horizontal="right" vertical="center" wrapText="1"/>
    </xf>
    <xf numFmtId="178" fontId="76" fillId="28" borderId="16" xfId="206" applyNumberFormat="1" applyFont="1" applyFill="1" applyBorder="1" applyAlignment="1">
      <alignment horizontal="right" vertical="center" wrapText="1"/>
    </xf>
    <xf numFmtId="0" fontId="76" fillId="28" borderId="0" xfId="0" applyFont="1" applyFill="1" applyBorder="1" applyAlignment="1">
      <alignment horizontal="justify" vertical="center" wrapText="1" shrinkToFit="1"/>
    </xf>
    <xf numFmtId="0" fontId="75" fillId="28" borderId="3" xfId="0" applyFont="1" applyFill="1" applyBorder="1" applyAlignment="1">
      <alignment horizontal="left" vertical="center" wrapText="1"/>
    </xf>
    <xf numFmtId="178" fontId="75" fillId="28" borderId="15" xfId="206" applyNumberFormat="1" applyFont="1" applyFill="1" applyBorder="1" applyAlignment="1">
      <alignment horizontal="right" vertical="center" wrapText="1"/>
    </xf>
    <xf numFmtId="178" fontId="75" fillId="28" borderId="16" xfId="206" applyNumberFormat="1" applyFont="1" applyFill="1" applyBorder="1" applyAlignment="1">
      <alignment horizontal="right" vertical="center" wrapText="1"/>
    </xf>
    <xf numFmtId="177" fontId="75" fillId="31" borderId="15" xfId="0" applyNumberFormat="1" applyFont="1" applyFill="1" applyBorder="1" applyAlignment="1">
      <alignment horizontal="center" vertical="center" wrapText="1"/>
    </xf>
    <xf numFmtId="177" fontId="75" fillId="31" borderId="17" xfId="0" applyNumberFormat="1" applyFont="1" applyFill="1" applyBorder="1" applyAlignment="1">
      <alignment horizontal="center" vertical="center" wrapText="1"/>
    </xf>
    <xf numFmtId="177" fontId="75" fillId="31" borderId="16" xfId="0" applyNumberFormat="1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6" fillId="28" borderId="3" xfId="0" applyFont="1" applyFill="1" applyBorder="1" applyAlignment="1">
      <alignment horizontal="center" vertical="center" wrapText="1"/>
    </xf>
    <xf numFmtId="0" fontId="76" fillId="28" borderId="15" xfId="0" applyNumberFormat="1" applyFont="1" applyFill="1" applyBorder="1" applyAlignment="1">
      <alignment horizontal="center"/>
    </xf>
    <xf numFmtId="0" fontId="76" fillId="28" borderId="16" xfId="0" applyNumberFormat="1" applyFont="1" applyFill="1" applyBorder="1" applyAlignment="1">
      <alignment horizontal="center"/>
    </xf>
    <xf numFmtId="177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76" fillId="28" borderId="15" xfId="0" applyFont="1" applyFill="1" applyBorder="1" applyAlignment="1">
      <alignment horizontal="center" vertical="center" wrapText="1"/>
    </xf>
    <xf numFmtId="0" fontId="76" fillId="28" borderId="16" xfId="0" applyFont="1" applyFill="1" applyBorder="1" applyAlignment="1">
      <alignment horizontal="center" vertical="center" wrapText="1"/>
    </xf>
    <xf numFmtId="0" fontId="75" fillId="28" borderId="15" xfId="0" applyFont="1" applyFill="1" applyBorder="1" applyAlignment="1">
      <alignment horizontal="left"/>
    </xf>
    <xf numFmtId="0" fontId="75" fillId="28" borderId="17" xfId="0" applyFont="1" applyFill="1" applyBorder="1" applyAlignment="1">
      <alignment horizontal="left"/>
    </xf>
    <xf numFmtId="0" fontId="75" fillId="28" borderId="16" xfId="0" applyFont="1" applyFill="1" applyBorder="1" applyAlignment="1">
      <alignment horizontal="left"/>
    </xf>
    <xf numFmtId="3" fontId="76" fillId="28" borderId="3" xfId="0" applyNumberFormat="1" applyFont="1" applyFill="1" applyBorder="1" applyAlignment="1">
      <alignment horizontal="left" vertical="center" wrapText="1"/>
    </xf>
    <xf numFmtId="0" fontId="88" fillId="28" borderId="0" xfId="0" applyFont="1" applyFill="1" applyAlignment="1">
      <alignment vertical="center" wrapText="1"/>
    </xf>
    <xf numFmtId="0" fontId="87" fillId="28" borderId="0" xfId="0" applyFont="1" applyFill="1" applyAlignment="1">
      <alignment vertical="center" wrapText="1"/>
    </xf>
    <xf numFmtId="3" fontId="75" fillId="28" borderId="3" xfId="0" applyNumberFormat="1" applyFont="1" applyFill="1" applyBorder="1" applyAlignment="1">
      <alignment horizontal="center" vertical="center" wrapText="1"/>
    </xf>
    <xf numFmtId="177" fontId="76" fillId="0" borderId="0" xfId="0" applyNumberFormat="1" applyFont="1" applyFill="1" applyBorder="1" applyAlignment="1">
      <alignment horizontal="center" vertical="center"/>
    </xf>
    <xf numFmtId="0" fontId="76" fillId="28" borderId="3" xfId="0" applyNumberFormat="1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center" vertical="center"/>
    </xf>
    <xf numFmtId="177" fontId="75" fillId="28" borderId="0" xfId="0" applyNumberFormat="1" applyFont="1" applyFill="1" applyBorder="1" applyAlignment="1">
      <alignment horizontal="center" vertical="center"/>
    </xf>
    <xf numFmtId="0" fontId="82" fillId="28" borderId="0" xfId="0" applyFont="1" applyFill="1" applyBorder="1" applyAlignment="1">
      <alignment horizontal="center" vertical="center"/>
    </xf>
    <xf numFmtId="0" fontId="76" fillId="28" borderId="3" xfId="0" applyFont="1" applyFill="1" applyBorder="1" applyAlignment="1">
      <alignment horizontal="center" vertical="center"/>
    </xf>
    <xf numFmtId="3" fontId="75" fillId="28" borderId="3" xfId="0" applyNumberFormat="1" applyFont="1" applyFill="1" applyBorder="1" applyAlignment="1">
      <alignment horizontal="left" vertical="center" wrapText="1"/>
    </xf>
    <xf numFmtId="0" fontId="76" fillId="0" borderId="35" xfId="0" applyNumberFormat="1" applyFont="1" applyFill="1" applyBorder="1" applyAlignment="1">
      <alignment horizontal="left" vertical="center" wrapText="1" shrinkToFit="1"/>
    </xf>
    <xf numFmtId="0" fontId="76" fillId="0" borderId="36" xfId="0" applyNumberFormat="1" applyFont="1" applyFill="1" applyBorder="1" applyAlignment="1">
      <alignment horizontal="left" vertical="center" wrapText="1" shrinkToFit="1"/>
    </xf>
    <xf numFmtId="0" fontId="76" fillId="0" borderId="37" xfId="0" applyNumberFormat="1" applyFont="1" applyFill="1" applyBorder="1" applyAlignment="1">
      <alignment horizontal="left" vertical="center" wrapText="1" shrinkToFit="1"/>
    </xf>
    <xf numFmtId="0" fontId="75" fillId="0" borderId="35" xfId="0" applyNumberFormat="1" applyFont="1" applyFill="1" applyBorder="1" applyAlignment="1">
      <alignment horizontal="left" vertical="center" wrapText="1" shrinkToFit="1"/>
    </xf>
    <xf numFmtId="0" fontId="75" fillId="0" borderId="36" xfId="0" applyNumberFormat="1" applyFont="1" applyFill="1" applyBorder="1" applyAlignment="1">
      <alignment horizontal="left" vertical="center" wrapText="1" shrinkToFit="1"/>
    </xf>
    <xf numFmtId="0" fontId="75" fillId="0" borderId="37" xfId="0" applyNumberFormat="1" applyFont="1" applyFill="1" applyBorder="1" applyAlignment="1">
      <alignment horizontal="left" vertical="center" wrapText="1" shrinkToFit="1"/>
    </xf>
    <xf numFmtId="0" fontId="76" fillId="28" borderId="35" xfId="0" applyNumberFormat="1" applyFont="1" applyFill="1" applyBorder="1" applyAlignment="1">
      <alignment horizontal="left" vertical="center" wrapText="1" shrinkToFit="1"/>
    </xf>
    <xf numFmtId="0" fontId="76" fillId="28" borderId="36" xfId="0" applyNumberFormat="1" applyFont="1" applyFill="1" applyBorder="1" applyAlignment="1">
      <alignment horizontal="left" vertical="center" wrapText="1" shrinkToFit="1"/>
    </xf>
    <xf numFmtId="0" fontId="76" fillId="28" borderId="37" xfId="0" applyNumberFormat="1" applyFont="1" applyFill="1" applyBorder="1" applyAlignment="1">
      <alignment horizontal="left" vertical="center" wrapText="1" shrinkToFit="1"/>
    </xf>
    <xf numFmtId="2" fontId="76" fillId="28" borderId="14" xfId="0" applyNumberFormat="1" applyFont="1" applyFill="1" applyBorder="1" applyAlignment="1">
      <alignment horizontal="center" vertical="center" wrapText="1"/>
    </xf>
    <xf numFmtId="2" fontId="76" fillId="28" borderId="19" xfId="0" applyNumberFormat="1" applyFont="1" applyFill="1" applyBorder="1" applyAlignment="1">
      <alignment horizontal="center" vertical="center" wrapText="1"/>
    </xf>
    <xf numFmtId="180" fontId="76" fillId="28" borderId="47" xfId="0" applyNumberFormat="1" applyFont="1" applyFill="1" applyBorder="1" applyAlignment="1">
      <alignment horizontal="left" vertical="center" wrapText="1" shrinkToFit="1"/>
    </xf>
    <xf numFmtId="180" fontId="0" fillId="0" borderId="48" xfId="0" applyNumberFormat="1" applyFont="1" applyBorder="1" applyAlignment="1">
      <alignment horizontal="left" vertical="center" wrapText="1" shrinkToFit="1"/>
    </xf>
    <xf numFmtId="180" fontId="0" fillId="0" borderId="49" xfId="0" applyNumberFormat="1" applyFont="1" applyBorder="1" applyAlignment="1">
      <alignment horizontal="left" vertical="center" wrapText="1" shrinkToFit="1"/>
    </xf>
    <xf numFmtId="0" fontId="76" fillId="28" borderId="15" xfId="0" applyNumberFormat="1" applyFont="1" applyFill="1" applyBorder="1" applyAlignment="1">
      <alignment horizontal="left" vertical="center" wrapText="1" shrinkToFit="1"/>
    </xf>
    <xf numFmtId="0" fontId="76" fillId="28" borderId="17" xfId="0" applyNumberFormat="1" applyFont="1" applyFill="1" applyBorder="1" applyAlignment="1">
      <alignment horizontal="left" vertical="center" wrapText="1" shrinkToFit="1"/>
    </xf>
    <xf numFmtId="0" fontId="76" fillId="28" borderId="16" xfId="0" applyNumberFormat="1" applyFont="1" applyFill="1" applyBorder="1" applyAlignment="1">
      <alignment horizontal="left" vertical="center" wrapText="1" shrinkToFit="1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6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0" fontId="76" fillId="0" borderId="47" xfId="0" applyNumberFormat="1" applyFont="1" applyFill="1" applyBorder="1" applyAlignment="1">
      <alignment horizontal="left" vertical="center" wrapText="1" shrinkToFit="1"/>
    </xf>
    <xf numFmtId="0" fontId="76" fillId="0" borderId="48" xfId="0" applyNumberFormat="1" applyFont="1" applyFill="1" applyBorder="1" applyAlignment="1">
      <alignment horizontal="left" vertical="center" wrapText="1" shrinkToFit="1"/>
    </xf>
    <xf numFmtId="0" fontId="76" fillId="0" borderId="49" xfId="0" applyNumberFormat="1" applyFont="1" applyFill="1" applyBorder="1" applyAlignment="1">
      <alignment horizontal="left" vertical="center" wrapText="1" shrinkToFit="1"/>
    </xf>
    <xf numFmtId="180" fontId="76" fillId="0" borderId="46" xfId="0" applyNumberFormat="1" applyFont="1" applyFill="1" applyBorder="1" applyAlignment="1">
      <alignment horizontal="left" vertical="center" wrapText="1" shrinkToFit="1"/>
    </xf>
    <xf numFmtId="0" fontId="76" fillId="28" borderId="14" xfId="0" applyFont="1" applyFill="1" applyBorder="1" applyAlignment="1">
      <alignment horizontal="center" vertical="center" wrapText="1" shrinkToFit="1"/>
    </xf>
    <xf numFmtId="0" fontId="76" fillId="28" borderId="26" xfId="0" applyFont="1" applyFill="1" applyBorder="1" applyAlignment="1">
      <alignment horizontal="center" vertical="center" wrapText="1" shrinkToFit="1"/>
    </xf>
    <xf numFmtId="0" fontId="76" fillId="28" borderId="19" xfId="0" applyFont="1" applyFill="1" applyBorder="1" applyAlignment="1">
      <alignment horizontal="center" vertical="center" wrapText="1" shrinkToFit="1"/>
    </xf>
    <xf numFmtId="2" fontId="76" fillId="28" borderId="15" xfId="0" applyNumberFormat="1" applyFont="1" applyFill="1" applyBorder="1" applyAlignment="1">
      <alignment horizontal="center" vertical="center" wrapText="1"/>
    </xf>
    <xf numFmtId="2" fontId="76" fillId="28" borderId="17" xfId="0" applyNumberFormat="1" applyFont="1" applyFill="1" applyBorder="1" applyAlignment="1">
      <alignment horizontal="center" vertical="center" wrapText="1"/>
    </xf>
    <xf numFmtId="2" fontId="76" fillId="28" borderId="16" xfId="0" applyNumberFormat="1" applyFont="1" applyFill="1" applyBorder="1" applyAlignment="1">
      <alignment horizontal="center" vertical="center" wrapText="1"/>
    </xf>
    <xf numFmtId="0" fontId="76" fillId="28" borderId="47" xfId="0" applyNumberFormat="1" applyFont="1" applyFill="1" applyBorder="1" applyAlignment="1">
      <alignment horizontal="left" vertical="center" wrapText="1" shrinkToFit="1"/>
    </xf>
    <xf numFmtId="0" fontId="76" fillId="28" borderId="48" xfId="0" applyNumberFormat="1" applyFont="1" applyFill="1" applyBorder="1" applyAlignment="1">
      <alignment horizontal="left" vertical="center" wrapText="1" shrinkToFit="1"/>
    </xf>
    <xf numFmtId="0" fontId="76" fillId="28" borderId="49" xfId="0" applyNumberFormat="1" applyFont="1" applyFill="1" applyBorder="1" applyAlignment="1">
      <alignment horizontal="left" vertical="center" wrapText="1" shrinkToFit="1"/>
    </xf>
    <xf numFmtId="0" fontId="75" fillId="0" borderId="35" xfId="0" applyNumberFormat="1" applyFont="1" applyFill="1" applyBorder="1" applyAlignment="1">
      <alignment vertical="center" wrapText="1" shrinkToFit="1"/>
    </xf>
    <xf numFmtId="0" fontId="75" fillId="0" borderId="36" xfId="0" applyNumberFormat="1" applyFont="1" applyFill="1" applyBorder="1" applyAlignment="1">
      <alignment vertical="center" wrapText="1" shrinkToFit="1"/>
    </xf>
    <xf numFmtId="0" fontId="75" fillId="0" borderId="37" xfId="0" applyNumberFormat="1" applyFont="1" applyFill="1" applyBorder="1" applyAlignment="1">
      <alignment vertical="center" wrapText="1" shrinkToFit="1"/>
    </xf>
    <xf numFmtId="0" fontId="76" fillId="28" borderId="20" xfId="0" applyFont="1" applyFill="1" applyBorder="1" applyAlignment="1">
      <alignment horizontal="center" vertical="center" wrapText="1" shrinkToFit="1"/>
    </xf>
    <xf numFmtId="0" fontId="76" fillId="28" borderId="18" xfId="0" applyFont="1" applyFill="1" applyBorder="1" applyAlignment="1">
      <alignment horizontal="center" vertical="center" wrapText="1" shrinkToFit="1"/>
    </xf>
    <xf numFmtId="0" fontId="76" fillId="28" borderId="21" xfId="0" applyFont="1" applyFill="1" applyBorder="1" applyAlignment="1">
      <alignment horizontal="center" vertical="center" wrapText="1" shrinkToFit="1"/>
    </xf>
    <xf numFmtId="0" fontId="76" fillId="28" borderId="24" xfId="0" applyFont="1" applyFill="1" applyBorder="1" applyAlignment="1">
      <alignment horizontal="center" vertical="center" wrapText="1" shrinkToFit="1"/>
    </xf>
    <xf numFmtId="0" fontId="76" fillId="28" borderId="0" xfId="0" applyFont="1" applyFill="1" applyBorder="1" applyAlignment="1">
      <alignment horizontal="center" vertical="center" wrapText="1" shrinkToFit="1"/>
    </xf>
    <xf numFmtId="0" fontId="76" fillId="28" borderId="25" xfId="0" applyFont="1" applyFill="1" applyBorder="1" applyAlignment="1">
      <alignment horizontal="center" vertical="center" wrapText="1" shrinkToFit="1"/>
    </xf>
    <xf numFmtId="0" fontId="76" fillId="28" borderId="22" xfId="0" applyFont="1" applyFill="1" applyBorder="1" applyAlignment="1">
      <alignment horizontal="center" vertical="center" wrapText="1" shrinkToFit="1"/>
    </xf>
    <xf numFmtId="0" fontId="76" fillId="28" borderId="13" xfId="0" applyFont="1" applyFill="1" applyBorder="1" applyAlignment="1">
      <alignment horizontal="center" vertical="center" wrapText="1" shrinkToFit="1"/>
    </xf>
    <xf numFmtId="0" fontId="76" fillId="28" borderId="23" xfId="0" applyFont="1" applyFill="1" applyBorder="1" applyAlignment="1">
      <alignment horizontal="center" vertical="center" wrapText="1" shrinkToFit="1"/>
    </xf>
    <xf numFmtId="0" fontId="76" fillId="28" borderId="0" xfId="0" applyFont="1" applyFill="1" applyAlignment="1">
      <alignment horizontal="right" vertical="center"/>
    </xf>
    <xf numFmtId="0" fontId="76" fillId="28" borderId="13" xfId="0" applyFont="1" applyFill="1" applyBorder="1" applyAlignment="1">
      <alignment horizontal="right" vertical="center"/>
    </xf>
    <xf numFmtId="0" fontId="75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180" fontId="75" fillId="28" borderId="15" xfId="0" applyNumberFormat="1" applyFont="1" applyFill="1" applyBorder="1" applyAlignment="1">
      <alignment horizontal="center" vertical="center" wrapText="1"/>
    </xf>
    <xf numFmtId="180" fontId="91" fillId="28" borderId="17" xfId="0" applyNumberFormat="1" applyFont="1" applyFill="1" applyBorder="1" applyAlignment="1">
      <alignment horizontal="center" vertical="center"/>
    </xf>
    <xf numFmtId="180" fontId="91" fillId="28" borderId="16" xfId="0" applyNumberFormat="1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5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327"/>
  <sheetViews>
    <sheetView tabSelected="1" view="pageBreakPreview" zoomScale="70" zoomScaleSheetLayoutView="70" workbookViewId="0">
      <selection activeCell="I34" sqref="I34"/>
    </sheetView>
  </sheetViews>
  <sheetFormatPr defaultRowHeight="18.75"/>
  <cols>
    <col min="1" max="1" width="89.42578125" style="286" customWidth="1"/>
    <col min="2" max="2" width="14.85546875" style="272" customWidth="1"/>
    <col min="3" max="7" width="22.42578125" style="272" customWidth="1"/>
    <col min="8" max="8" width="19.85546875" style="272" customWidth="1"/>
    <col min="9" max="9" width="30.42578125" style="272" customWidth="1"/>
    <col min="10" max="16384" width="9.140625" style="286"/>
  </cols>
  <sheetData>
    <row r="2" spans="1:12" ht="39.75" customHeight="1">
      <c r="A2" s="426" t="s">
        <v>88</v>
      </c>
      <c r="B2" s="426"/>
      <c r="C2" s="426"/>
      <c r="D2" s="426"/>
      <c r="E2" s="426"/>
      <c r="F2" s="426"/>
      <c r="G2" s="426"/>
      <c r="H2" s="426"/>
      <c r="I2" s="426"/>
    </row>
    <row r="3" spans="1:12" ht="39.75" customHeight="1">
      <c r="A3" s="426" t="s">
        <v>237</v>
      </c>
      <c r="B3" s="426"/>
      <c r="C3" s="426"/>
      <c r="D3" s="426"/>
      <c r="E3" s="426"/>
      <c r="F3" s="426"/>
      <c r="G3" s="426"/>
      <c r="H3" s="426"/>
      <c r="I3" s="426"/>
    </row>
    <row r="4" spans="1:12" ht="51.75" customHeight="1">
      <c r="C4" s="426" t="s">
        <v>311</v>
      </c>
      <c r="D4" s="426"/>
      <c r="E4" s="426"/>
    </row>
    <row r="5" spans="1:12" ht="29.25" customHeight="1">
      <c r="I5" s="287" t="s">
        <v>170</v>
      </c>
    </row>
    <row r="6" spans="1:12" ht="37.5" customHeight="1">
      <c r="A6" s="431" t="s">
        <v>54</v>
      </c>
      <c r="B6" s="431"/>
      <c r="C6" s="431"/>
      <c r="D6" s="431"/>
      <c r="E6" s="431"/>
      <c r="F6" s="431"/>
      <c r="G6" s="431"/>
      <c r="H6" s="431"/>
      <c r="I6" s="431"/>
    </row>
    <row r="7" spans="1:12" ht="22.5" customHeight="1">
      <c r="A7" s="260"/>
      <c r="B7" s="261"/>
      <c r="C7" s="261"/>
      <c r="D7" s="261"/>
      <c r="E7" s="261"/>
      <c r="F7" s="261"/>
      <c r="G7" s="261"/>
      <c r="H7" s="261" t="s">
        <v>233</v>
      </c>
      <c r="I7" s="261"/>
    </row>
    <row r="8" spans="1:12" ht="55.5" customHeight="1">
      <c r="A8" s="433" t="s">
        <v>101</v>
      </c>
      <c r="B8" s="432" t="s">
        <v>7</v>
      </c>
      <c r="C8" s="432" t="s">
        <v>139</v>
      </c>
      <c r="D8" s="432"/>
      <c r="E8" s="433" t="s">
        <v>312</v>
      </c>
      <c r="F8" s="433"/>
      <c r="G8" s="433"/>
      <c r="H8" s="433"/>
      <c r="I8" s="433"/>
    </row>
    <row r="9" spans="1:12" ht="108" customHeight="1">
      <c r="A9" s="433"/>
      <c r="B9" s="432"/>
      <c r="C9" s="377" t="s">
        <v>282</v>
      </c>
      <c r="D9" s="377" t="s">
        <v>311</v>
      </c>
      <c r="E9" s="196" t="s">
        <v>95</v>
      </c>
      <c r="F9" s="196" t="s">
        <v>91</v>
      </c>
      <c r="G9" s="288" t="s">
        <v>98</v>
      </c>
      <c r="H9" s="288" t="s">
        <v>181</v>
      </c>
      <c r="I9" s="196" t="s">
        <v>97</v>
      </c>
    </row>
    <row r="10" spans="1:12" ht="33.75" customHeight="1">
      <c r="A10" s="289">
        <v>1</v>
      </c>
      <c r="B10" s="196">
        <v>2</v>
      </c>
      <c r="C10" s="289">
        <v>3</v>
      </c>
      <c r="D10" s="196">
        <v>4</v>
      </c>
      <c r="E10" s="289">
        <v>5</v>
      </c>
      <c r="F10" s="196">
        <v>6</v>
      </c>
      <c r="G10" s="289">
        <v>7</v>
      </c>
      <c r="H10" s="196">
        <v>8</v>
      </c>
      <c r="I10" s="289">
        <v>9</v>
      </c>
    </row>
    <row r="11" spans="1:12" s="290" customFormat="1" ht="39.75" customHeight="1">
      <c r="A11" s="434" t="s">
        <v>96</v>
      </c>
      <c r="B11" s="434"/>
      <c r="C11" s="434"/>
      <c r="D11" s="434"/>
      <c r="E11" s="434"/>
      <c r="F11" s="434"/>
      <c r="G11" s="434"/>
      <c r="H11" s="434"/>
      <c r="I11" s="434"/>
    </row>
    <row r="12" spans="1:12" s="290" customFormat="1" ht="35.25" customHeight="1">
      <c r="A12" s="291" t="s">
        <v>79</v>
      </c>
      <c r="B12" s="292">
        <v>1000</v>
      </c>
      <c r="C12" s="370">
        <v>23778</v>
      </c>
      <c r="D12" s="370">
        <v>27593</v>
      </c>
      <c r="E12" s="190">
        <v>32783</v>
      </c>
      <c r="F12" s="279">
        <v>27593</v>
      </c>
      <c r="G12" s="190">
        <f>F12-E12</f>
        <v>-5190</v>
      </c>
      <c r="H12" s="226">
        <f>(F12/E12)*100</f>
        <v>84.168623981941863</v>
      </c>
      <c r="I12" s="227"/>
    </row>
    <row r="13" spans="1:12" s="290" customFormat="1" ht="37.5" customHeight="1">
      <c r="A13" s="291" t="s">
        <v>75</v>
      </c>
      <c r="B13" s="292">
        <v>1010</v>
      </c>
      <c r="C13" s="370">
        <f>SUM(C14:C21)</f>
        <v>-24044</v>
      </c>
      <c r="D13" s="370">
        <f>SUM(D14:D21)</f>
        <v>-26954</v>
      </c>
      <c r="E13" s="191">
        <f>SUM(E14:E21)</f>
        <v>-28404</v>
      </c>
      <c r="F13" s="279">
        <f>SUM(F14:F21)</f>
        <v>-26954</v>
      </c>
      <c r="G13" s="190">
        <f>F13-E13</f>
        <v>1450</v>
      </c>
      <c r="H13" s="226">
        <f t="shared" ref="H13:H74" si="0">(F13/E13)*100</f>
        <v>94.895085199267697</v>
      </c>
      <c r="I13" s="227"/>
    </row>
    <row r="14" spans="1:12" s="290" customFormat="1" ht="34.5" customHeight="1">
      <c r="A14" s="230" t="s">
        <v>153</v>
      </c>
      <c r="B14" s="293">
        <v>1011</v>
      </c>
      <c r="C14" s="377">
        <v>-4170</v>
      </c>
      <c r="D14" s="368">
        <v>-4334</v>
      </c>
      <c r="E14" s="192">
        <v>-5100</v>
      </c>
      <c r="F14" s="278">
        <v>-4334</v>
      </c>
      <c r="G14" s="278">
        <f t="shared" ref="G14:G62" si="1">F14-E14</f>
        <v>766</v>
      </c>
      <c r="H14" s="228">
        <f t="shared" si="0"/>
        <v>84.980392156862749</v>
      </c>
      <c r="I14" s="229"/>
      <c r="L14" s="320"/>
    </row>
    <row r="15" spans="1:12" s="290" customFormat="1" ht="33.75" customHeight="1">
      <c r="A15" s="230" t="s">
        <v>154</v>
      </c>
      <c r="B15" s="293">
        <v>1012</v>
      </c>
      <c r="C15" s="377">
        <v>-856</v>
      </c>
      <c r="D15" s="382">
        <v>-946</v>
      </c>
      <c r="E15" s="193">
        <v>-1040</v>
      </c>
      <c r="F15" s="278">
        <v>-946</v>
      </c>
      <c r="G15" s="278">
        <f t="shared" si="1"/>
        <v>94</v>
      </c>
      <c r="H15" s="228">
        <f t="shared" si="0"/>
        <v>90.961538461538467</v>
      </c>
      <c r="I15" s="229"/>
      <c r="L15" s="320"/>
    </row>
    <row r="16" spans="1:12" s="290" customFormat="1" ht="34.5" customHeight="1">
      <c r="A16" s="230" t="s">
        <v>155</v>
      </c>
      <c r="B16" s="293">
        <v>1013</v>
      </c>
      <c r="C16" s="377">
        <v>-694</v>
      </c>
      <c r="D16" s="382">
        <v>-1563</v>
      </c>
      <c r="E16" s="193">
        <v>-760</v>
      </c>
      <c r="F16" s="278">
        <v>-1563</v>
      </c>
      <c r="G16" s="278">
        <f t="shared" si="1"/>
        <v>-803</v>
      </c>
      <c r="H16" s="228">
        <f t="shared" si="0"/>
        <v>205.65789473684211</v>
      </c>
      <c r="I16" s="229"/>
      <c r="L16" s="320"/>
    </row>
    <row r="17" spans="1:12" s="290" customFormat="1" ht="33" customHeight="1">
      <c r="A17" s="230" t="s">
        <v>4</v>
      </c>
      <c r="B17" s="293">
        <v>1014</v>
      </c>
      <c r="C17" s="377">
        <v>-12334</v>
      </c>
      <c r="D17" s="382">
        <v>-13750</v>
      </c>
      <c r="E17" s="193">
        <v>-15120</v>
      </c>
      <c r="F17" s="278">
        <v>-13750</v>
      </c>
      <c r="G17" s="278">
        <f t="shared" si="1"/>
        <v>1370</v>
      </c>
      <c r="H17" s="228">
        <f t="shared" si="0"/>
        <v>90.939153439153444</v>
      </c>
      <c r="I17" s="229"/>
      <c r="L17" s="320"/>
    </row>
    <row r="18" spans="1:12" s="290" customFormat="1" ht="34.5" customHeight="1">
      <c r="A18" s="230" t="s">
        <v>5</v>
      </c>
      <c r="B18" s="293">
        <v>1015</v>
      </c>
      <c r="C18" s="377">
        <v>-2502</v>
      </c>
      <c r="D18" s="382">
        <v>-2779</v>
      </c>
      <c r="E18" s="193">
        <v>-3144</v>
      </c>
      <c r="F18" s="278">
        <v>-2779</v>
      </c>
      <c r="G18" s="278">
        <f t="shared" si="1"/>
        <v>365</v>
      </c>
      <c r="H18" s="228">
        <f t="shared" si="0"/>
        <v>88.390585241730278</v>
      </c>
      <c r="I18" s="229"/>
      <c r="L18" s="320"/>
    </row>
    <row r="19" spans="1:12" s="294" customFormat="1" ht="71.25" customHeight="1">
      <c r="A19" s="230" t="s">
        <v>156</v>
      </c>
      <c r="B19" s="278">
        <v>1016</v>
      </c>
      <c r="C19" s="377">
        <v>-282</v>
      </c>
      <c r="D19" s="382">
        <v>-430</v>
      </c>
      <c r="E19" s="193">
        <v>-330</v>
      </c>
      <c r="F19" s="278">
        <v>-430</v>
      </c>
      <c r="G19" s="278">
        <f t="shared" si="1"/>
        <v>-100</v>
      </c>
      <c r="H19" s="228">
        <f t="shared" si="0"/>
        <v>130.30303030303031</v>
      </c>
      <c r="I19" s="230"/>
      <c r="L19" s="320"/>
    </row>
    <row r="20" spans="1:12" s="294" customFormat="1" ht="36.75" customHeight="1">
      <c r="A20" s="230" t="s">
        <v>157</v>
      </c>
      <c r="B20" s="278">
        <v>1017</v>
      </c>
      <c r="C20" s="377">
        <v>-1960</v>
      </c>
      <c r="D20" s="382">
        <v>-1840</v>
      </c>
      <c r="E20" s="194">
        <v>-1860</v>
      </c>
      <c r="F20" s="278">
        <v>-1840</v>
      </c>
      <c r="G20" s="278">
        <f t="shared" si="1"/>
        <v>20</v>
      </c>
      <c r="H20" s="228">
        <f t="shared" si="0"/>
        <v>98.924731182795696</v>
      </c>
      <c r="I20" s="230"/>
      <c r="L20" s="320"/>
    </row>
    <row r="21" spans="1:12" s="290" customFormat="1" ht="36" customHeight="1">
      <c r="A21" s="230" t="s">
        <v>158</v>
      </c>
      <c r="B21" s="293">
        <v>1018</v>
      </c>
      <c r="C21" s="377">
        <v>-1246</v>
      </c>
      <c r="D21" s="368">
        <v>-1312</v>
      </c>
      <c r="E21" s="194">
        <v>-1050</v>
      </c>
      <c r="F21" s="278">
        <v>-1312</v>
      </c>
      <c r="G21" s="278">
        <f t="shared" si="1"/>
        <v>-262</v>
      </c>
      <c r="H21" s="228">
        <f t="shared" si="0"/>
        <v>124.95238095238095</v>
      </c>
      <c r="I21" s="229"/>
      <c r="L21" s="320"/>
    </row>
    <row r="22" spans="1:12" s="290" customFormat="1" ht="31.5" customHeight="1">
      <c r="A22" s="291" t="s">
        <v>10</v>
      </c>
      <c r="B22" s="292">
        <v>1020</v>
      </c>
      <c r="C22" s="370">
        <f>SUM(C12,C13)</f>
        <v>-266</v>
      </c>
      <c r="D22" s="370">
        <f>SUM(D12,D13)</f>
        <v>639</v>
      </c>
      <c r="E22" s="190">
        <f>SUM(E12,E13)</f>
        <v>4379</v>
      </c>
      <c r="F22" s="279">
        <f>SUM(F12,F13)</f>
        <v>639</v>
      </c>
      <c r="G22" s="190">
        <f t="shared" si="1"/>
        <v>-3740</v>
      </c>
      <c r="H22" s="226">
        <f t="shared" si="0"/>
        <v>14.59237268782827</v>
      </c>
      <c r="I22" s="227"/>
    </row>
    <row r="23" spans="1:12" s="290" customFormat="1" ht="37.5" customHeight="1">
      <c r="A23" s="291" t="s">
        <v>85</v>
      </c>
      <c r="B23" s="292">
        <v>1030</v>
      </c>
      <c r="C23" s="370">
        <f>SUM(C24:C41,C43)</f>
        <v>-2633</v>
      </c>
      <c r="D23" s="370">
        <f>SUM(D24:D41,D43)</f>
        <v>-3346</v>
      </c>
      <c r="E23" s="191">
        <f>SUM(E24:E41,E43)</f>
        <v>-4356</v>
      </c>
      <c r="F23" s="279">
        <f>SUM(F24:F41,F43)</f>
        <v>-3346</v>
      </c>
      <c r="G23" s="191">
        <f t="shared" si="1"/>
        <v>1010</v>
      </c>
      <c r="H23" s="226">
        <f t="shared" si="0"/>
        <v>76.813590449954077</v>
      </c>
      <c r="I23" s="227"/>
    </row>
    <row r="24" spans="1:12" s="290" customFormat="1" ht="42" customHeight="1">
      <c r="A24" s="230" t="s">
        <v>58</v>
      </c>
      <c r="B24" s="293">
        <v>1031</v>
      </c>
      <c r="C24" s="304" t="s">
        <v>119</v>
      </c>
      <c r="D24" s="304" t="s">
        <v>119</v>
      </c>
      <c r="E24" s="194" t="s">
        <v>119</v>
      </c>
      <c r="F24" s="304" t="s">
        <v>119</v>
      </c>
      <c r="G24" s="306" t="e">
        <f t="shared" si="1"/>
        <v>#VALUE!</v>
      </c>
      <c r="H24" s="307" t="e">
        <f t="shared" si="0"/>
        <v>#VALUE!</v>
      </c>
      <c r="I24" s="229"/>
    </row>
    <row r="25" spans="1:12" s="290" customFormat="1" ht="33" customHeight="1">
      <c r="A25" s="230" t="s">
        <v>80</v>
      </c>
      <c r="B25" s="293">
        <v>1032</v>
      </c>
      <c r="C25" s="380">
        <v>-45</v>
      </c>
      <c r="D25" s="278">
        <v>-45</v>
      </c>
      <c r="E25" s="194">
        <v>-45</v>
      </c>
      <c r="F25" s="278">
        <v>-45</v>
      </c>
      <c r="G25" s="278">
        <f t="shared" si="1"/>
        <v>0</v>
      </c>
      <c r="H25" s="228">
        <f t="shared" si="0"/>
        <v>100</v>
      </c>
      <c r="I25" s="229"/>
    </row>
    <row r="26" spans="1:12" s="290" customFormat="1" ht="39" customHeight="1">
      <c r="A26" s="230" t="s">
        <v>9</v>
      </c>
      <c r="B26" s="293">
        <v>1033</v>
      </c>
      <c r="C26" s="304" t="s">
        <v>119</v>
      </c>
      <c r="D26" s="304" t="s">
        <v>119</v>
      </c>
      <c r="E26" s="304" t="s">
        <v>119</v>
      </c>
      <c r="F26" s="304" t="s">
        <v>119</v>
      </c>
      <c r="G26" s="308" t="e">
        <f t="shared" si="1"/>
        <v>#VALUE!</v>
      </c>
      <c r="H26" s="309" t="e">
        <f t="shared" si="0"/>
        <v>#VALUE!</v>
      </c>
      <c r="I26" s="229"/>
    </row>
    <row r="27" spans="1:12" s="290" customFormat="1" ht="28.5" customHeight="1">
      <c r="A27" s="230" t="s">
        <v>17</v>
      </c>
      <c r="B27" s="293">
        <v>1034</v>
      </c>
      <c r="C27" s="304" t="s">
        <v>119</v>
      </c>
      <c r="D27" s="304" t="s">
        <v>119</v>
      </c>
      <c r="E27" s="304" t="s">
        <v>119</v>
      </c>
      <c r="F27" s="304" t="s">
        <v>119</v>
      </c>
      <c r="G27" s="306" t="e">
        <f t="shared" si="1"/>
        <v>#VALUE!</v>
      </c>
      <c r="H27" s="309" t="e">
        <f t="shared" si="0"/>
        <v>#VALUE!</v>
      </c>
      <c r="I27" s="229"/>
    </row>
    <row r="28" spans="1:12" s="290" customFormat="1" ht="31.5" customHeight="1">
      <c r="A28" s="230" t="s">
        <v>18</v>
      </c>
      <c r="B28" s="293">
        <v>1035</v>
      </c>
      <c r="C28" s="380">
        <v>-48</v>
      </c>
      <c r="D28" s="278">
        <v>-58</v>
      </c>
      <c r="E28" s="194">
        <v>-45</v>
      </c>
      <c r="F28" s="383">
        <v>-58</v>
      </c>
      <c r="G28" s="278">
        <f t="shared" si="1"/>
        <v>-13</v>
      </c>
      <c r="H28" s="228">
        <f t="shared" si="0"/>
        <v>128.88888888888889</v>
      </c>
      <c r="I28" s="229"/>
    </row>
    <row r="29" spans="1:12" s="290" customFormat="1" ht="33" customHeight="1">
      <c r="A29" s="230" t="s">
        <v>19</v>
      </c>
      <c r="B29" s="293">
        <v>1036</v>
      </c>
      <c r="C29" s="380">
        <v>-1686</v>
      </c>
      <c r="D29" s="278">
        <v>-2169</v>
      </c>
      <c r="E29" s="194">
        <v>-3015</v>
      </c>
      <c r="F29" s="383">
        <v>-2169</v>
      </c>
      <c r="G29" s="278">
        <f t="shared" si="1"/>
        <v>846</v>
      </c>
      <c r="H29" s="228">
        <f t="shared" si="0"/>
        <v>71.940298507462686</v>
      </c>
      <c r="I29" s="229"/>
    </row>
    <row r="30" spans="1:12" s="290" customFormat="1" ht="33.75" customHeight="1">
      <c r="A30" s="230" t="s">
        <v>20</v>
      </c>
      <c r="B30" s="293">
        <v>1037</v>
      </c>
      <c r="C30" s="380">
        <v>-343</v>
      </c>
      <c r="D30" s="278">
        <v>-434</v>
      </c>
      <c r="E30" s="194">
        <v>-603</v>
      </c>
      <c r="F30" s="383">
        <v>-434</v>
      </c>
      <c r="G30" s="278">
        <f t="shared" si="1"/>
        <v>169</v>
      </c>
      <c r="H30" s="228">
        <f t="shared" si="0"/>
        <v>71.973466003316759</v>
      </c>
      <c r="I30" s="229"/>
    </row>
    <row r="31" spans="1:12" s="290" customFormat="1" ht="47.25" customHeight="1">
      <c r="A31" s="230" t="s">
        <v>21</v>
      </c>
      <c r="B31" s="293">
        <v>1038</v>
      </c>
      <c r="C31" s="380">
        <v>-92</v>
      </c>
      <c r="D31" s="278">
        <v>-71</v>
      </c>
      <c r="E31" s="194">
        <v>-90</v>
      </c>
      <c r="F31" s="383">
        <v>-71</v>
      </c>
      <c r="G31" s="278">
        <f t="shared" si="1"/>
        <v>19</v>
      </c>
      <c r="H31" s="228">
        <f t="shared" si="0"/>
        <v>78.888888888888886</v>
      </c>
      <c r="I31" s="229"/>
    </row>
    <row r="32" spans="1:12" s="294" customFormat="1" ht="46.5" customHeight="1">
      <c r="A32" s="230" t="s">
        <v>22</v>
      </c>
      <c r="B32" s="293">
        <v>1039</v>
      </c>
      <c r="C32" s="304" t="s">
        <v>119</v>
      </c>
      <c r="D32" s="304" t="s">
        <v>119</v>
      </c>
      <c r="E32" s="194" t="s">
        <v>119</v>
      </c>
      <c r="F32" s="304" t="s">
        <v>119</v>
      </c>
      <c r="G32" s="308" t="e">
        <f t="shared" si="1"/>
        <v>#VALUE!</v>
      </c>
      <c r="H32" s="309" t="e">
        <f t="shared" si="0"/>
        <v>#VALUE!</v>
      </c>
      <c r="I32" s="229"/>
    </row>
    <row r="33" spans="1:9" s="290" customFormat="1" ht="35.25" customHeight="1">
      <c r="A33" s="230" t="s">
        <v>23</v>
      </c>
      <c r="B33" s="293">
        <v>1040</v>
      </c>
      <c r="C33" s="377">
        <v>-1</v>
      </c>
      <c r="D33" s="304" t="s">
        <v>119</v>
      </c>
      <c r="E33" s="194">
        <v>-1</v>
      </c>
      <c r="F33" s="304" t="s">
        <v>119</v>
      </c>
      <c r="G33" s="337" t="e">
        <f t="shared" si="1"/>
        <v>#VALUE!</v>
      </c>
      <c r="H33" s="338" t="e">
        <f t="shared" si="0"/>
        <v>#VALUE!</v>
      </c>
      <c r="I33" s="229"/>
    </row>
    <row r="34" spans="1:9" s="290" customFormat="1" ht="33.75" customHeight="1">
      <c r="A34" s="230" t="s">
        <v>24</v>
      </c>
      <c r="B34" s="293">
        <v>1041</v>
      </c>
      <c r="C34" s="377">
        <v>-1</v>
      </c>
      <c r="D34" s="304" t="s">
        <v>119</v>
      </c>
      <c r="E34" s="194">
        <v>-1</v>
      </c>
      <c r="F34" s="304" t="s">
        <v>119</v>
      </c>
      <c r="G34" s="337" t="e">
        <f t="shared" si="1"/>
        <v>#VALUE!</v>
      </c>
      <c r="H34" s="338" t="e">
        <f t="shared" si="0"/>
        <v>#VALUE!</v>
      </c>
      <c r="I34" s="229"/>
    </row>
    <row r="35" spans="1:9" s="290" customFormat="1" ht="35.25" customHeight="1">
      <c r="A35" s="230" t="s">
        <v>25</v>
      </c>
      <c r="B35" s="293">
        <v>1042</v>
      </c>
      <c r="C35" s="377">
        <v>-29</v>
      </c>
      <c r="D35" s="344">
        <v>-37</v>
      </c>
      <c r="E35" s="194">
        <v>-45</v>
      </c>
      <c r="F35" s="382">
        <v>-37</v>
      </c>
      <c r="G35" s="278">
        <f t="shared" si="1"/>
        <v>8</v>
      </c>
      <c r="H35" s="228">
        <f t="shared" si="0"/>
        <v>82.222222222222214</v>
      </c>
      <c r="I35" s="229"/>
    </row>
    <row r="36" spans="1:9" s="290" customFormat="1" ht="36" customHeight="1">
      <c r="A36" s="230" t="s">
        <v>40</v>
      </c>
      <c r="B36" s="293">
        <v>1043</v>
      </c>
      <c r="C36" s="377">
        <v>-25</v>
      </c>
      <c r="D36" s="344">
        <v>-8</v>
      </c>
      <c r="E36" s="194">
        <v>-75</v>
      </c>
      <c r="F36" s="382">
        <v>-8</v>
      </c>
      <c r="G36" s="278">
        <f t="shared" si="1"/>
        <v>67</v>
      </c>
      <c r="H36" s="228">
        <f t="shared" si="0"/>
        <v>10.666666666666668</v>
      </c>
      <c r="I36" s="229"/>
    </row>
    <row r="37" spans="1:9" s="290" customFormat="1" ht="33.75" customHeight="1">
      <c r="A37" s="230" t="s">
        <v>26</v>
      </c>
      <c r="B37" s="293">
        <v>1044</v>
      </c>
      <c r="C37" s="377">
        <v>-6</v>
      </c>
      <c r="D37" s="345" t="s">
        <v>119</v>
      </c>
      <c r="E37" s="194">
        <v>-1</v>
      </c>
      <c r="F37" s="345" t="s">
        <v>119</v>
      </c>
      <c r="G37" s="278" t="e">
        <f t="shared" si="1"/>
        <v>#VALUE!</v>
      </c>
      <c r="H37" s="228" t="e">
        <f t="shared" si="0"/>
        <v>#VALUE!</v>
      </c>
      <c r="I37" s="229"/>
    </row>
    <row r="38" spans="1:9" s="290" customFormat="1" ht="33.75" customHeight="1">
      <c r="A38" s="230" t="s">
        <v>27</v>
      </c>
      <c r="B38" s="293">
        <v>1045</v>
      </c>
      <c r="C38" s="345" t="s">
        <v>119</v>
      </c>
      <c r="D38" s="345" t="s">
        <v>119</v>
      </c>
      <c r="E38" s="194" t="s">
        <v>119</v>
      </c>
      <c r="F38" s="345" t="s">
        <v>119</v>
      </c>
      <c r="G38" s="308" t="e">
        <f t="shared" si="1"/>
        <v>#VALUE!</v>
      </c>
      <c r="H38" s="309" t="e">
        <f t="shared" si="0"/>
        <v>#VALUE!</v>
      </c>
      <c r="I38" s="229"/>
    </row>
    <row r="39" spans="1:9" s="290" customFormat="1" ht="37.5" customHeight="1">
      <c r="A39" s="230" t="s">
        <v>28</v>
      </c>
      <c r="B39" s="293">
        <v>1046</v>
      </c>
      <c r="C39" s="345" t="s">
        <v>119</v>
      </c>
      <c r="D39" s="345" t="s">
        <v>119</v>
      </c>
      <c r="E39" s="194" t="s">
        <v>119</v>
      </c>
      <c r="F39" s="345" t="s">
        <v>119</v>
      </c>
      <c r="G39" s="308" t="e">
        <f t="shared" si="1"/>
        <v>#VALUE!</v>
      </c>
      <c r="H39" s="309" t="e">
        <f t="shared" si="0"/>
        <v>#VALUE!</v>
      </c>
      <c r="I39" s="229"/>
    </row>
    <row r="40" spans="1:9" s="290" customFormat="1" ht="39.75" customHeight="1">
      <c r="A40" s="230" t="s">
        <v>29</v>
      </c>
      <c r="B40" s="293">
        <v>1047</v>
      </c>
      <c r="C40" s="345" t="s">
        <v>119</v>
      </c>
      <c r="D40" s="345">
        <v>-6</v>
      </c>
      <c r="E40" s="194">
        <v>-45</v>
      </c>
      <c r="F40" s="345">
        <v>-6</v>
      </c>
      <c r="G40" s="308">
        <f t="shared" si="1"/>
        <v>39</v>
      </c>
      <c r="H40" s="309">
        <f t="shared" si="0"/>
        <v>13.333333333333334</v>
      </c>
      <c r="I40" s="229"/>
    </row>
    <row r="41" spans="1:9" s="294" customFormat="1" ht="51" customHeight="1">
      <c r="A41" s="230" t="s">
        <v>44</v>
      </c>
      <c r="B41" s="293">
        <v>1048</v>
      </c>
      <c r="C41" s="377">
        <v>-6</v>
      </c>
      <c r="D41" s="344">
        <v>-7</v>
      </c>
      <c r="E41" s="194">
        <v>-15</v>
      </c>
      <c r="F41" s="382">
        <v>-7</v>
      </c>
      <c r="G41" s="278">
        <f t="shared" si="1"/>
        <v>8</v>
      </c>
      <c r="H41" s="228">
        <f t="shared" si="0"/>
        <v>46.666666666666664</v>
      </c>
      <c r="I41" s="229"/>
    </row>
    <row r="42" spans="1:9" s="290" customFormat="1" ht="36" customHeight="1">
      <c r="A42" s="230" t="s">
        <v>30</v>
      </c>
      <c r="B42" s="293" t="s">
        <v>179</v>
      </c>
      <c r="C42" s="304" t="s">
        <v>119</v>
      </c>
      <c r="D42" s="304" t="s">
        <v>119</v>
      </c>
      <c r="E42" s="194" t="s">
        <v>119</v>
      </c>
      <c r="F42" s="304" t="s">
        <v>119</v>
      </c>
      <c r="G42" s="308" t="e">
        <f t="shared" si="1"/>
        <v>#VALUE!</v>
      </c>
      <c r="H42" s="309" t="e">
        <f t="shared" si="0"/>
        <v>#VALUE!</v>
      </c>
      <c r="I42" s="229"/>
    </row>
    <row r="43" spans="1:9" s="290" customFormat="1" ht="36" customHeight="1">
      <c r="A43" s="230" t="s">
        <v>60</v>
      </c>
      <c r="B43" s="293">
        <v>1049</v>
      </c>
      <c r="C43" s="380">
        <v>-351</v>
      </c>
      <c r="D43" s="278">
        <v>-511</v>
      </c>
      <c r="E43" s="194">
        <v>-375</v>
      </c>
      <c r="F43" s="383">
        <v>-511</v>
      </c>
      <c r="G43" s="278">
        <f t="shared" si="1"/>
        <v>-136</v>
      </c>
      <c r="H43" s="228">
        <f t="shared" si="0"/>
        <v>136.26666666666668</v>
      </c>
      <c r="I43" s="229"/>
    </row>
    <row r="44" spans="1:9" s="290" customFormat="1" ht="35.25" customHeight="1">
      <c r="A44" s="291" t="s">
        <v>86</v>
      </c>
      <c r="B44" s="279">
        <v>1060</v>
      </c>
      <c r="C44" s="370">
        <f>SUM(C45:C51)</f>
        <v>-45</v>
      </c>
      <c r="D44" s="370">
        <f>SUM(D45:D51)</f>
        <v>-25</v>
      </c>
      <c r="E44" s="195">
        <f>SUM(E45:E51)</f>
        <v>-63</v>
      </c>
      <c r="F44" s="279">
        <f>SUM(F45:F51)</f>
        <v>-25</v>
      </c>
      <c r="G44" s="279">
        <f t="shared" si="1"/>
        <v>38</v>
      </c>
      <c r="H44" s="231">
        <f t="shared" si="0"/>
        <v>39.682539682539684</v>
      </c>
      <c r="I44" s="279"/>
    </row>
    <row r="45" spans="1:9" s="290" customFormat="1" ht="36" customHeight="1">
      <c r="A45" s="230" t="s">
        <v>76</v>
      </c>
      <c r="B45" s="293">
        <v>1061</v>
      </c>
      <c r="C45" s="304" t="s">
        <v>119</v>
      </c>
      <c r="D45" s="304" t="s">
        <v>119</v>
      </c>
      <c r="E45" s="194" t="s">
        <v>119</v>
      </c>
      <c r="F45" s="304" t="s">
        <v>119</v>
      </c>
      <c r="G45" s="308" t="e">
        <f t="shared" si="1"/>
        <v>#VALUE!</v>
      </c>
      <c r="H45" s="309" t="e">
        <f t="shared" si="0"/>
        <v>#VALUE!</v>
      </c>
      <c r="I45" s="229"/>
    </row>
    <row r="46" spans="1:9" s="290" customFormat="1" ht="36" customHeight="1">
      <c r="A46" s="230" t="s">
        <v>77</v>
      </c>
      <c r="B46" s="293">
        <v>1062</v>
      </c>
      <c r="C46" s="304" t="s">
        <v>119</v>
      </c>
      <c r="D46" s="304" t="s">
        <v>119</v>
      </c>
      <c r="E46" s="194" t="s">
        <v>119</v>
      </c>
      <c r="F46" s="304" t="s">
        <v>119</v>
      </c>
      <c r="G46" s="308" t="e">
        <f t="shared" si="1"/>
        <v>#VALUE!</v>
      </c>
      <c r="H46" s="309" t="e">
        <f t="shared" si="0"/>
        <v>#VALUE!</v>
      </c>
      <c r="I46" s="229"/>
    </row>
    <row r="47" spans="1:9" s="290" customFormat="1" ht="36" customHeight="1">
      <c r="A47" s="230" t="s">
        <v>19</v>
      </c>
      <c r="B47" s="293">
        <v>1063</v>
      </c>
      <c r="C47" s="304" t="s">
        <v>119</v>
      </c>
      <c r="D47" s="304" t="s">
        <v>119</v>
      </c>
      <c r="E47" s="194" t="s">
        <v>119</v>
      </c>
      <c r="F47" s="304" t="s">
        <v>119</v>
      </c>
      <c r="G47" s="308" t="e">
        <f t="shared" si="1"/>
        <v>#VALUE!</v>
      </c>
      <c r="H47" s="309" t="e">
        <f t="shared" si="0"/>
        <v>#VALUE!</v>
      </c>
      <c r="I47" s="229"/>
    </row>
    <row r="48" spans="1:9" s="290" customFormat="1" ht="36" customHeight="1">
      <c r="A48" s="230" t="s">
        <v>20</v>
      </c>
      <c r="B48" s="293">
        <v>1064</v>
      </c>
      <c r="C48" s="304" t="s">
        <v>119</v>
      </c>
      <c r="D48" s="304" t="s">
        <v>119</v>
      </c>
      <c r="E48" s="194" t="s">
        <v>119</v>
      </c>
      <c r="F48" s="304" t="s">
        <v>119</v>
      </c>
      <c r="G48" s="308" t="e">
        <f t="shared" si="1"/>
        <v>#VALUE!</v>
      </c>
      <c r="H48" s="309" t="e">
        <f t="shared" si="0"/>
        <v>#VALUE!</v>
      </c>
      <c r="I48" s="229"/>
    </row>
    <row r="49" spans="1:9" s="290" customFormat="1" ht="36" customHeight="1">
      <c r="A49" s="230" t="s">
        <v>39</v>
      </c>
      <c r="B49" s="293">
        <v>1065</v>
      </c>
      <c r="C49" s="304" t="s">
        <v>119</v>
      </c>
      <c r="D49" s="304" t="s">
        <v>119</v>
      </c>
      <c r="E49" s="194" t="s">
        <v>119</v>
      </c>
      <c r="F49" s="304" t="s">
        <v>119</v>
      </c>
      <c r="G49" s="308" t="e">
        <f t="shared" si="1"/>
        <v>#VALUE!</v>
      </c>
      <c r="H49" s="309" t="e">
        <f t="shared" si="0"/>
        <v>#VALUE!</v>
      </c>
      <c r="I49" s="229"/>
    </row>
    <row r="50" spans="1:9" s="290" customFormat="1" ht="31.5" customHeight="1">
      <c r="A50" s="230" t="s">
        <v>47</v>
      </c>
      <c r="B50" s="293">
        <v>1066</v>
      </c>
      <c r="C50" s="193">
        <v>-18</v>
      </c>
      <c r="D50" s="304" t="s">
        <v>119</v>
      </c>
      <c r="E50" s="193">
        <v>-30</v>
      </c>
      <c r="F50" s="304" t="s">
        <v>119</v>
      </c>
      <c r="G50" s="193" t="e">
        <f t="shared" si="1"/>
        <v>#VALUE!</v>
      </c>
      <c r="H50" s="193" t="e">
        <f t="shared" si="0"/>
        <v>#VALUE!</v>
      </c>
      <c r="I50" s="229"/>
    </row>
    <row r="51" spans="1:9" s="290" customFormat="1" ht="36" customHeight="1">
      <c r="A51" s="230" t="s">
        <v>65</v>
      </c>
      <c r="B51" s="293">
        <v>1067</v>
      </c>
      <c r="C51" s="377">
        <v>-27</v>
      </c>
      <c r="D51" s="196">
        <v>-25</v>
      </c>
      <c r="E51" s="194">
        <v>-33</v>
      </c>
      <c r="F51" s="196">
        <v>-25</v>
      </c>
      <c r="G51" s="278">
        <f t="shared" si="1"/>
        <v>8</v>
      </c>
      <c r="H51" s="228">
        <f t="shared" si="0"/>
        <v>75.757575757575751</v>
      </c>
      <c r="I51" s="229"/>
    </row>
    <row r="52" spans="1:9" s="290" customFormat="1" ht="36.75" customHeight="1">
      <c r="A52" s="232" t="s">
        <v>125</v>
      </c>
      <c r="B52" s="279">
        <v>1070</v>
      </c>
      <c r="C52" s="381">
        <f>SUM(C53:C55)</f>
        <v>2391</v>
      </c>
      <c r="D52" s="279">
        <f>SUM(D53:D55)</f>
        <v>3645</v>
      </c>
      <c r="E52" s="195">
        <f>SUM(E53:E55)</f>
        <v>620</v>
      </c>
      <c r="F52" s="279">
        <f>SUM(F53:F55)</f>
        <v>3645</v>
      </c>
      <c r="G52" s="195">
        <f>F52-E52</f>
        <v>3025</v>
      </c>
      <c r="H52" s="231">
        <f t="shared" si="0"/>
        <v>587.90322580645159</v>
      </c>
      <c r="I52" s="232"/>
    </row>
    <row r="53" spans="1:9" s="290" customFormat="1" ht="29.25" customHeight="1">
      <c r="A53" s="230" t="s">
        <v>83</v>
      </c>
      <c r="B53" s="293">
        <v>1071</v>
      </c>
      <c r="C53" s="380">
        <v>0</v>
      </c>
      <c r="D53" s="278">
        <v>0</v>
      </c>
      <c r="E53" s="278">
        <v>0</v>
      </c>
      <c r="F53" s="278">
        <v>0</v>
      </c>
      <c r="G53" s="278">
        <f t="shared" si="1"/>
        <v>0</v>
      </c>
      <c r="H53" s="309" t="e">
        <f t="shared" si="0"/>
        <v>#DIV/0!</v>
      </c>
      <c r="I53" s="229"/>
    </row>
    <row r="54" spans="1:9" s="290" customFormat="1" ht="31.5" customHeight="1">
      <c r="A54" s="230" t="s">
        <v>133</v>
      </c>
      <c r="B54" s="293">
        <v>1072</v>
      </c>
      <c r="C54" s="380">
        <v>0</v>
      </c>
      <c r="D54" s="278">
        <v>0</v>
      </c>
      <c r="E54" s="278">
        <v>0</v>
      </c>
      <c r="F54" s="278">
        <v>0</v>
      </c>
      <c r="G54" s="278">
        <f t="shared" si="1"/>
        <v>0</v>
      </c>
      <c r="H54" s="309" t="e">
        <f t="shared" si="0"/>
        <v>#DIV/0!</v>
      </c>
      <c r="I54" s="229"/>
    </row>
    <row r="55" spans="1:9" s="290" customFormat="1" ht="33" customHeight="1">
      <c r="A55" s="230" t="s">
        <v>126</v>
      </c>
      <c r="B55" s="293">
        <v>1073</v>
      </c>
      <c r="C55" s="380">
        <v>2391</v>
      </c>
      <c r="D55" s="278">
        <v>3645</v>
      </c>
      <c r="E55" s="192">
        <v>620</v>
      </c>
      <c r="F55" s="278">
        <v>3645</v>
      </c>
      <c r="G55" s="192">
        <f t="shared" si="1"/>
        <v>3025</v>
      </c>
      <c r="H55" s="228">
        <f t="shared" si="0"/>
        <v>587.90322580645159</v>
      </c>
      <c r="I55" s="229"/>
    </row>
    <row r="56" spans="1:9" s="290" customFormat="1" ht="34.5" customHeight="1">
      <c r="A56" s="232" t="s">
        <v>48</v>
      </c>
      <c r="B56" s="279">
        <v>1080</v>
      </c>
      <c r="C56" s="381">
        <f>SUM(C57:C62)</f>
        <v>-760</v>
      </c>
      <c r="D56" s="279">
        <f>SUM(D57:D62)</f>
        <v>-2592</v>
      </c>
      <c r="E56" s="195">
        <f>SUM(E57:E62)</f>
        <v>-750</v>
      </c>
      <c r="F56" s="279">
        <f>SUM(F57:F62)</f>
        <v>-2592</v>
      </c>
      <c r="G56" s="195">
        <f t="shared" si="1"/>
        <v>-1842</v>
      </c>
      <c r="H56" s="231">
        <f t="shared" si="0"/>
        <v>345.6</v>
      </c>
      <c r="I56" s="232"/>
    </row>
    <row r="57" spans="1:9" s="290" customFormat="1" ht="33" customHeight="1">
      <c r="A57" s="230" t="s">
        <v>83</v>
      </c>
      <c r="B57" s="293">
        <v>1081</v>
      </c>
      <c r="C57" s="380">
        <v>0</v>
      </c>
      <c r="D57" s="278">
        <v>0</v>
      </c>
      <c r="E57" s="278">
        <v>0</v>
      </c>
      <c r="F57" s="278">
        <v>0</v>
      </c>
      <c r="G57" s="278">
        <f t="shared" si="1"/>
        <v>0</v>
      </c>
      <c r="H57" s="309" t="e">
        <f t="shared" si="0"/>
        <v>#DIV/0!</v>
      </c>
      <c r="I57" s="229"/>
    </row>
    <row r="58" spans="1:9" s="290" customFormat="1" ht="48" customHeight="1">
      <c r="A58" s="230" t="s">
        <v>279</v>
      </c>
      <c r="B58" s="293">
        <v>1082</v>
      </c>
      <c r="C58" s="380">
        <v>0</v>
      </c>
      <c r="D58" s="278">
        <v>0</v>
      </c>
      <c r="E58" s="304">
        <v>0</v>
      </c>
      <c r="F58" s="278">
        <v>0</v>
      </c>
      <c r="G58" s="339">
        <f t="shared" si="1"/>
        <v>0</v>
      </c>
      <c r="H58" s="309" t="e">
        <f t="shared" si="0"/>
        <v>#DIV/0!</v>
      </c>
      <c r="I58" s="229"/>
    </row>
    <row r="59" spans="1:9" s="290" customFormat="1" ht="36" customHeight="1">
      <c r="A59" s="230" t="s">
        <v>43</v>
      </c>
      <c r="B59" s="293">
        <v>1083</v>
      </c>
      <c r="C59" s="304" t="s">
        <v>119</v>
      </c>
      <c r="D59" s="304" t="s">
        <v>119</v>
      </c>
      <c r="E59" s="304" t="s">
        <v>119</v>
      </c>
      <c r="F59" s="304" t="s">
        <v>119</v>
      </c>
      <c r="G59" s="308" t="e">
        <f t="shared" si="1"/>
        <v>#VALUE!</v>
      </c>
      <c r="H59" s="309" t="e">
        <f t="shared" si="0"/>
        <v>#VALUE!</v>
      </c>
      <c r="I59" s="229"/>
    </row>
    <row r="60" spans="1:9" s="290" customFormat="1" ht="36" customHeight="1">
      <c r="A60" s="230" t="s">
        <v>31</v>
      </c>
      <c r="B60" s="293">
        <v>1084</v>
      </c>
      <c r="C60" s="304" t="s">
        <v>119</v>
      </c>
      <c r="D60" s="304" t="s">
        <v>119</v>
      </c>
      <c r="E60" s="304" t="s">
        <v>119</v>
      </c>
      <c r="F60" s="304" t="s">
        <v>119</v>
      </c>
      <c r="G60" s="308" t="e">
        <f t="shared" si="1"/>
        <v>#VALUE!</v>
      </c>
      <c r="H60" s="309" t="e">
        <f t="shared" si="0"/>
        <v>#VALUE!</v>
      </c>
      <c r="I60" s="229"/>
    </row>
    <row r="61" spans="1:9" s="290" customFormat="1" ht="36" customHeight="1">
      <c r="A61" s="230" t="s">
        <v>38</v>
      </c>
      <c r="B61" s="293">
        <v>1085</v>
      </c>
      <c r="C61" s="304" t="s">
        <v>119</v>
      </c>
      <c r="D61" s="304" t="s">
        <v>119</v>
      </c>
      <c r="E61" s="304" t="s">
        <v>119</v>
      </c>
      <c r="F61" s="304" t="s">
        <v>119</v>
      </c>
      <c r="G61" s="308" t="e">
        <f t="shared" si="1"/>
        <v>#VALUE!</v>
      </c>
      <c r="H61" s="309" t="e">
        <f t="shared" si="0"/>
        <v>#VALUE!</v>
      </c>
      <c r="I61" s="229"/>
    </row>
    <row r="62" spans="1:9" s="290" customFormat="1" ht="36" customHeight="1">
      <c r="A62" s="230" t="s">
        <v>93</v>
      </c>
      <c r="B62" s="293">
        <v>1086</v>
      </c>
      <c r="C62" s="380">
        <v>-760</v>
      </c>
      <c r="D62" s="278">
        <v>-2592</v>
      </c>
      <c r="E62" s="194">
        <v>-750</v>
      </c>
      <c r="F62" s="278">
        <v>-2592</v>
      </c>
      <c r="G62" s="278">
        <f t="shared" si="1"/>
        <v>-1842</v>
      </c>
      <c r="H62" s="228">
        <f t="shared" si="0"/>
        <v>345.6</v>
      </c>
      <c r="I62" s="229"/>
    </row>
    <row r="63" spans="1:9" s="290" customFormat="1" ht="41.25" customHeight="1">
      <c r="A63" s="232" t="s">
        <v>3</v>
      </c>
      <c r="B63" s="279">
        <v>1100</v>
      </c>
      <c r="C63" s="232">
        <f>SUM(C22,C23,C44,C52,C56)</f>
        <v>-1313</v>
      </c>
      <c r="D63" s="232">
        <f>SUM(D22,D23,D44,D52,D56)</f>
        <v>-1679</v>
      </c>
      <c r="E63" s="191">
        <f>SUM(E22,E23,E44,E52,E56)</f>
        <v>-170</v>
      </c>
      <c r="F63" s="232">
        <f>SUM(F22,F23,F44,F52,F56)</f>
        <v>-1679</v>
      </c>
      <c r="G63" s="191">
        <f t="shared" ref="G63:G81" si="2">F63-E63</f>
        <v>-1509</v>
      </c>
      <c r="H63" s="231">
        <f t="shared" si="0"/>
        <v>987.64705882352951</v>
      </c>
      <c r="I63" s="232"/>
    </row>
    <row r="64" spans="1:9" s="290" customFormat="1" ht="45" customHeight="1">
      <c r="A64" s="230" t="s">
        <v>284</v>
      </c>
      <c r="B64" s="293">
        <v>1110</v>
      </c>
      <c r="C64" s="380">
        <v>93</v>
      </c>
      <c r="D64" s="278">
        <v>1076</v>
      </c>
      <c r="E64" s="192">
        <v>131</v>
      </c>
      <c r="F64" s="278">
        <v>1076</v>
      </c>
      <c r="G64" s="192">
        <f t="shared" si="2"/>
        <v>945</v>
      </c>
      <c r="H64" s="228">
        <f t="shared" si="0"/>
        <v>821.37404580152679</v>
      </c>
      <c r="I64" s="229"/>
    </row>
    <row r="65" spans="1:9" s="290" customFormat="1" ht="45" customHeight="1">
      <c r="A65" s="230" t="s">
        <v>285</v>
      </c>
      <c r="B65" s="293">
        <v>1120</v>
      </c>
      <c r="C65" s="380">
        <v>-25</v>
      </c>
      <c r="D65" s="278">
        <v>-5</v>
      </c>
      <c r="E65" s="304">
        <v>0</v>
      </c>
      <c r="F65" s="278">
        <v>-5</v>
      </c>
      <c r="G65" s="192">
        <f t="shared" si="2"/>
        <v>-5</v>
      </c>
      <c r="H65" s="309" t="e">
        <f t="shared" si="0"/>
        <v>#DIV/0!</v>
      </c>
      <c r="I65" s="229"/>
    </row>
    <row r="66" spans="1:9" s="290" customFormat="1" ht="39.75" customHeight="1">
      <c r="A66" s="232" t="s">
        <v>59</v>
      </c>
      <c r="B66" s="279">
        <v>1130</v>
      </c>
      <c r="C66" s="232">
        <v>0</v>
      </c>
      <c r="D66" s="232">
        <v>0</v>
      </c>
      <c r="E66" s="232">
        <v>0</v>
      </c>
      <c r="F66" s="232">
        <v>0</v>
      </c>
      <c r="G66" s="310">
        <f t="shared" si="2"/>
        <v>0</v>
      </c>
      <c r="H66" s="311" t="e">
        <f t="shared" si="0"/>
        <v>#DIV/0!</v>
      </c>
      <c r="I66" s="232"/>
    </row>
    <row r="67" spans="1:9" s="290" customFormat="1" ht="33" customHeight="1">
      <c r="A67" s="232" t="s">
        <v>329</v>
      </c>
      <c r="B67" s="279">
        <v>1140</v>
      </c>
      <c r="C67" s="381">
        <v>-258</v>
      </c>
      <c r="D67" s="279">
        <v>-195</v>
      </c>
      <c r="E67" s="195">
        <v>-171</v>
      </c>
      <c r="F67" s="279">
        <v>-195</v>
      </c>
      <c r="G67" s="232">
        <f t="shared" si="2"/>
        <v>-24</v>
      </c>
      <c r="H67" s="231">
        <f t="shared" si="0"/>
        <v>114.03508771929825</v>
      </c>
      <c r="I67" s="232"/>
    </row>
    <row r="68" spans="1:9" s="290" customFormat="1" ht="35.25" customHeight="1">
      <c r="A68" s="232" t="s">
        <v>127</v>
      </c>
      <c r="B68" s="279">
        <v>1150</v>
      </c>
      <c r="C68" s="232">
        <f>SUM(C69:C70)</f>
        <v>238</v>
      </c>
      <c r="D68" s="232">
        <f>SUM(D69:D70)</f>
        <v>248</v>
      </c>
      <c r="E68" s="191">
        <f>SUM(E69:E70)</f>
        <v>210</v>
      </c>
      <c r="F68" s="232">
        <f>SUM(F69:F70)</f>
        <v>248</v>
      </c>
      <c r="G68" s="191">
        <f t="shared" si="2"/>
        <v>38</v>
      </c>
      <c r="H68" s="231">
        <f t="shared" si="0"/>
        <v>118.0952380952381</v>
      </c>
      <c r="I68" s="232"/>
    </row>
    <row r="69" spans="1:9" s="290" customFormat="1" ht="30.75" customHeight="1">
      <c r="A69" s="230" t="s">
        <v>83</v>
      </c>
      <c r="B69" s="293">
        <v>1151</v>
      </c>
      <c r="C69" s="380">
        <v>0</v>
      </c>
      <c r="D69" s="278">
        <v>0</v>
      </c>
      <c r="E69" s="278">
        <v>0</v>
      </c>
      <c r="F69" s="278">
        <v>0</v>
      </c>
      <c r="G69" s="278">
        <f t="shared" si="2"/>
        <v>0</v>
      </c>
      <c r="H69" s="309" t="e">
        <f t="shared" si="0"/>
        <v>#DIV/0!</v>
      </c>
      <c r="I69" s="229"/>
    </row>
    <row r="70" spans="1:9" s="290" customFormat="1" ht="45" customHeight="1">
      <c r="A70" s="230" t="s">
        <v>280</v>
      </c>
      <c r="B70" s="293">
        <v>1152</v>
      </c>
      <c r="C70" s="380">
        <v>238</v>
      </c>
      <c r="D70" s="278">
        <v>248</v>
      </c>
      <c r="E70" s="192">
        <v>210</v>
      </c>
      <c r="F70" s="278">
        <v>248</v>
      </c>
      <c r="G70" s="192">
        <f t="shared" si="2"/>
        <v>38</v>
      </c>
      <c r="H70" s="228">
        <f t="shared" si="0"/>
        <v>118.0952380952381</v>
      </c>
      <c r="I70" s="229"/>
    </row>
    <row r="71" spans="1:9" s="290" customFormat="1" ht="33.75" customHeight="1">
      <c r="A71" s="232" t="s">
        <v>128</v>
      </c>
      <c r="B71" s="279">
        <v>1160</v>
      </c>
      <c r="C71" s="232">
        <f>SUM(C72:C73)</f>
        <v>0</v>
      </c>
      <c r="D71" s="232">
        <f>SUM(D72:D73)</f>
        <v>-406</v>
      </c>
      <c r="E71" s="232">
        <f>SUM(E72:E73)</f>
        <v>0</v>
      </c>
      <c r="F71" s="232">
        <f>SUM(F72:F73)</f>
        <v>-406</v>
      </c>
      <c r="G71" s="232">
        <f t="shared" si="2"/>
        <v>-406</v>
      </c>
      <c r="H71" s="310" t="e">
        <f t="shared" si="0"/>
        <v>#DIV/0!</v>
      </c>
      <c r="I71" s="232"/>
    </row>
    <row r="72" spans="1:9" s="290" customFormat="1" ht="32.25" customHeight="1">
      <c r="A72" s="230" t="s">
        <v>83</v>
      </c>
      <c r="B72" s="293">
        <v>1161</v>
      </c>
      <c r="C72" s="304" t="s">
        <v>119</v>
      </c>
      <c r="D72" s="304" t="s">
        <v>119</v>
      </c>
      <c r="E72" s="304" t="s">
        <v>119</v>
      </c>
      <c r="F72" s="304" t="s">
        <v>119</v>
      </c>
      <c r="G72" s="278"/>
      <c r="H72" s="309" t="e">
        <f t="shared" si="0"/>
        <v>#VALUE!</v>
      </c>
      <c r="I72" s="229"/>
    </row>
    <row r="73" spans="1:9" s="290" customFormat="1" ht="39" customHeight="1">
      <c r="A73" s="230" t="s">
        <v>281</v>
      </c>
      <c r="B73" s="293">
        <v>1162</v>
      </c>
      <c r="C73" s="380">
        <v>0</v>
      </c>
      <c r="D73" s="278">
        <v>-406</v>
      </c>
      <c r="E73" s="304">
        <v>0</v>
      </c>
      <c r="F73" s="278">
        <v>-406</v>
      </c>
      <c r="G73" s="192">
        <f t="shared" si="2"/>
        <v>-406</v>
      </c>
      <c r="H73" s="309" t="e">
        <f t="shared" si="0"/>
        <v>#DIV/0!</v>
      </c>
      <c r="I73" s="229"/>
    </row>
    <row r="74" spans="1:9" s="290" customFormat="1" ht="36" customHeight="1">
      <c r="A74" s="291" t="s">
        <v>53</v>
      </c>
      <c r="B74" s="292">
        <v>1170</v>
      </c>
      <c r="C74" s="381">
        <f>SUM(C63,C64,C65,C66,C67,C68,C71)</f>
        <v>-1265</v>
      </c>
      <c r="D74" s="279">
        <f>SUM(D63,D64,D65,D66,D67,D68,D71)</f>
        <v>-961</v>
      </c>
      <c r="E74" s="191">
        <f>SUM(E63,E64,E65,E66,E67,E68,E71)</f>
        <v>0</v>
      </c>
      <c r="F74" s="279">
        <f>SUM(F63,F64,F65,F66,F67,F68,F71)</f>
        <v>-961</v>
      </c>
      <c r="G74" s="191">
        <f t="shared" si="2"/>
        <v>-961</v>
      </c>
      <c r="H74" s="226" t="e">
        <f t="shared" si="0"/>
        <v>#DIV/0!</v>
      </c>
      <c r="I74" s="227"/>
    </row>
    <row r="75" spans="1:9" s="290" customFormat="1" ht="39" customHeight="1">
      <c r="A75" s="230" t="s">
        <v>120</v>
      </c>
      <c r="B75" s="293">
        <v>1180</v>
      </c>
      <c r="C75" s="380">
        <v>0</v>
      </c>
      <c r="D75" s="278">
        <v>0</v>
      </c>
      <c r="E75" s="194">
        <v>0</v>
      </c>
      <c r="F75" s="278">
        <v>0</v>
      </c>
      <c r="G75" s="278">
        <f t="shared" si="2"/>
        <v>0</v>
      </c>
      <c r="H75" s="228" t="e">
        <f t="shared" ref="H75:H99" si="3">(F75/E75)*100</f>
        <v>#DIV/0!</v>
      </c>
      <c r="I75" s="229"/>
    </row>
    <row r="76" spans="1:9" s="290" customFormat="1" ht="39" customHeight="1">
      <c r="A76" s="230" t="s">
        <v>121</v>
      </c>
      <c r="B76" s="293">
        <v>1181</v>
      </c>
      <c r="C76" s="380"/>
      <c r="D76" s="278"/>
      <c r="E76" s="278"/>
      <c r="F76" s="278"/>
      <c r="G76" s="278"/>
      <c r="H76" s="309" t="e">
        <f t="shared" si="3"/>
        <v>#DIV/0!</v>
      </c>
      <c r="I76" s="229"/>
    </row>
    <row r="77" spans="1:9" s="290" customFormat="1" ht="39" customHeight="1">
      <c r="A77" s="230" t="s">
        <v>122</v>
      </c>
      <c r="B77" s="293">
        <v>1190</v>
      </c>
      <c r="C77" s="380"/>
      <c r="D77" s="278"/>
      <c r="E77" s="278"/>
      <c r="F77" s="278"/>
      <c r="G77" s="278"/>
      <c r="H77" s="309" t="e">
        <f t="shared" si="3"/>
        <v>#DIV/0!</v>
      </c>
      <c r="I77" s="229"/>
    </row>
    <row r="78" spans="1:9" s="290" customFormat="1" ht="39" customHeight="1">
      <c r="A78" s="230" t="s">
        <v>123</v>
      </c>
      <c r="B78" s="293">
        <v>1191</v>
      </c>
      <c r="C78" s="304" t="s">
        <v>119</v>
      </c>
      <c r="D78" s="304" t="s">
        <v>119</v>
      </c>
      <c r="E78" s="304" t="s">
        <v>119</v>
      </c>
      <c r="F78" s="304" t="s">
        <v>119</v>
      </c>
      <c r="G78" s="308" t="e">
        <f t="shared" si="2"/>
        <v>#VALUE!</v>
      </c>
      <c r="H78" s="309" t="e">
        <f t="shared" si="3"/>
        <v>#VALUE!</v>
      </c>
      <c r="I78" s="229"/>
    </row>
    <row r="79" spans="1:9" s="290" customFormat="1" ht="38.25" customHeight="1">
      <c r="A79" s="232" t="s">
        <v>132</v>
      </c>
      <c r="B79" s="279">
        <v>1200</v>
      </c>
      <c r="C79" s="232">
        <f>SUM(C74,C75,C76,C77,C78)</f>
        <v>-1265</v>
      </c>
      <c r="D79" s="232">
        <f>SUM(D74,D75,D76,D77,D78)</f>
        <v>-961</v>
      </c>
      <c r="E79" s="195">
        <f>SUM(E74,E75,E76,E77,E78)</f>
        <v>0</v>
      </c>
      <c r="F79" s="232">
        <f>SUM(F74,F75,F76,F77,F78)</f>
        <v>-961</v>
      </c>
      <c r="G79" s="195">
        <f t="shared" si="2"/>
        <v>-961</v>
      </c>
      <c r="H79" s="311" t="e">
        <f t="shared" si="3"/>
        <v>#DIV/0!</v>
      </c>
      <c r="I79" s="232"/>
    </row>
    <row r="80" spans="1:9" s="290" customFormat="1" ht="39" customHeight="1">
      <c r="A80" s="230" t="s">
        <v>11</v>
      </c>
      <c r="B80" s="293">
        <v>1201</v>
      </c>
      <c r="C80" s="380"/>
      <c r="D80" s="278"/>
      <c r="E80" s="192"/>
      <c r="F80" s="278"/>
      <c r="G80" s="192">
        <f t="shared" si="2"/>
        <v>0</v>
      </c>
      <c r="H80" s="309" t="e">
        <f t="shared" si="3"/>
        <v>#DIV/0!</v>
      </c>
      <c r="I80" s="229"/>
    </row>
    <row r="81" spans="1:9" s="290" customFormat="1" ht="39" customHeight="1">
      <c r="A81" s="230" t="s">
        <v>12</v>
      </c>
      <c r="B81" s="293">
        <v>1202</v>
      </c>
      <c r="C81" s="304">
        <v>-1265</v>
      </c>
      <c r="D81" s="304">
        <v>-961</v>
      </c>
      <c r="E81" s="304" t="s">
        <v>119</v>
      </c>
      <c r="F81" s="304">
        <v>-961</v>
      </c>
      <c r="G81" s="308" t="e">
        <f t="shared" si="2"/>
        <v>#VALUE!</v>
      </c>
      <c r="H81" s="309" t="e">
        <f t="shared" si="3"/>
        <v>#VALUE!</v>
      </c>
      <c r="I81" s="229"/>
    </row>
    <row r="82" spans="1:9" s="290" customFormat="1" ht="35.25" customHeight="1">
      <c r="A82" s="232" t="s">
        <v>8</v>
      </c>
      <c r="B82" s="279">
        <v>1210</v>
      </c>
      <c r="C82" s="381">
        <f>SUM(C12,C52,C64,C66,C68,C76,C77)</f>
        <v>26500</v>
      </c>
      <c r="D82" s="279">
        <f>SUM(D12,D52,D64,D66,D68,D76,D77)</f>
        <v>32562</v>
      </c>
      <c r="E82" s="195">
        <f>SUM(E12,E52,E64,E66,E68,E76,E77)</f>
        <v>33744</v>
      </c>
      <c r="F82" s="279">
        <f>SUM(F12,F52,F64,F66,F68,F76,F77)</f>
        <v>32562</v>
      </c>
      <c r="G82" s="195">
        <f>F82-E82</f>
        <v>-1182</v>
      </c>
      <c r="H82" s="231">
        <f t="shared" si="3"/>
        <v>96.497155049786628</v>
      </c>
      <c r="I82" s="232"/>
    </row>
    <row r="83" spans="1:9" s="290" customFormat="1" ht="35.25" customHeight="1">
      <c r="A83" s="232" t="s">
        <v>63</v>
      </c>
      <c r="B83" s="279">
        <v>1220</v>
      </c>
      <c r="C83" s="232">
        <f>SUM(C13,C23,C44,C56,C65,C67,C71,C75,C78)</f>
        <v>-27765</v>
      </c>
      <c r="D83" s="232">
        <f>SUM(D13,D23,D44,D56,D65,D67,D71,D75,D78)</f>
        <v>-33523</v>
      </c>
      <c r="E83" s="195">
        <f>SUM(E13,E23,E44,E56,E65,E67,E71,E75,E78)</f>
        <v>-33744</v>
      </c>
      <c r="F83" s="232">
        <f>SUM(F13,F23,F44,F56,F65,F67,F71,F75,F78)</f>
        <v>-33523</v>
      </c>
      <c r="G83" s="195">
        <f>F83-E83</f>
        <v>221</v>
      </c>
      <c r="H83" s="231">
        <f t="shared" si="3"/>
        <v>99.345068752963499</v>
      </c>
      <c r="I83" s="232"/>
    </row>
    <row r="84" spans="1:9" s="290" customFormat="1" ht="33.75" customHeight="1">
      <c r="A84" s="230" t="s">
        <v>94</v>
      </c>
      <c r="B84" s="293">
        <v>1230</v>
      </c>
      <c r="C84" s="380"/>
      <c r="D84" s="278"/>
      <c r="E84" s="278"/>
      <c r="F84" s="278"/>
      <c r="G84" s="278">
        <f>F84-E84</f>
        <v>0</v>
      </c>
      <c r="H84" s="309" t="e">
        <f t="shared" si="3"/>
        <v>#DIV/0!</v>
      </c>
      <c r="I84" s="229"/>
    </row>
    <row r="85" spans="1:9" s="290" customFormat="1" ht="36.75" customHeight="1">
      <c r="A85" s="232" t="s">
        <v>74</v>
      </c>
      <c r="B85" s="232"/>
      <c r="C85" s="232"/>
      <c r="D85" s="232"/>
      <c r="E85" s="232"/>
      <c r="F85" s="232"/>
      <c r="G85" s="232"/>
      <c r="H85" s="232"/>
      <c r="I85" s="232"/>
    </row>
    <row r="86" spans="1:9" s="290" customFormat="1" ht="39" customHeight="1">
      <c r="A86" s="230" t="s">
        <v>100</v>
      </c>
      <c r="B86" s="293">
        <v>1300</v>
      </c>
      <c r="C86" s="380">
        <f>C63</f>
        <v>-1313</v>
      </c>
      <c r="D86" s="278">
        <f>D63</f>
        <v>-1679</v>
      </c>
      <c r="E86" s="192">
        <f>E63</f>
        <v>-170</v>
      </c>
      <c r="F86" s="278">
        <f>F63</f>
        <v>-1679</v>
      </c>
      <c r="G86" s="192">
        <f t="shared" ref="G86:G92" si="4">F86-E86</f>
        <v>-1509</v>
      </c>
      <c r="H86" s="228">
        <f t="shared" si="3"/>
        <v>987.64705882352951</v>
      </c>
      <c r="I86" s="229"/>
    </row>
    <row r="87" spans="1:9" s="290" customFormat="1" ht="39" customHeight="1">
      <c r="A87" s="230" t="s">
        <v>134</v>
      </c>
      <c r="B87" s="293">
        <v>1301</v>
      </c>
      <c r="C87" s="380">
        <f>C97</f>
        <v>2052</v>
      </c>
      <c r="D87" s="278">
        <f>D97</f>
        <v>1911</v>
      </c>
      <c r="E87" s="192">
        <f>E97</f>
        <v>1950</v>
      </c>
      <c r="F87" s="192">
        <f>F97</f>
        <v>1911</v>
      </c>
      <c r="G87" s="192">
        <f t="shared" si="4"/>
        <v>-39</v>
      </c>
      <c r="H87" s="228">
        <f t="shared" si="3"/>
        <v>98</v>
      </c>
      <c r="I87" s="229"/>
    </row>
    <row r="88" spans="1:9" s="290" customFormat="1" ht="39" customHeight="1">
      <c r="A88" s="230" t="s">
        <v>135</v>
      </c>
      <c r="B88" s="293">
        <v>1302</v>
      </c>
      <c r="C88" s="380">
        <f>C53</f>
        <v>0</v>
      </c>
      <c r="D88" s="278">
        <f>D53</f>
        <v>0</v>
      </c>
      <c r="E88" s="278">
        <f>E53</f>
        <v>0</v>
      </c>
      <c r="F88" s="278">
        <f>F53</f>
        <v>0</v>
      </c>
      <c r="G88" s="278">
        <f t="shared" si="4"/>
        <v>0</v>
      </c>
      <c r="H88" s="309" t="e">
        <f t="shared" si="3"/>
        <v>#DIV/0!</v>
      </c>
      <c r="I88" s="229"/>
    </row>
    <row r="89" spans="1:9" s="290" customFormat="1" ht="39" customHeight="1">
      <c r="A89" s="230" t="s">
        <v>136</v>
      </c>
      <c r="B89" s="293">
        <v>1303</v>
      </c>
      <c r="C89" s="380">
        <f>C57</f>
        <v>0</v>
      </c>
      <c r="D89" s="278">
        <f>D57</f>
        <v>0</v>
      </c>
      <c r="E89" s="278">
        <f>E57</f>
        <v>0</v>
      </c>
      <c r="F89" s="278">
        <f>F57</f>
        <v>0</v>
      </c>
      <c r="G89" s="278">
        <f t="shared" si="4"/>
        <v>0</v>
      </c>
      <c r="H89" s="309" t="e">
        <f t="shared" si="3"/>
        <v>#DIV/0!</v>
      </c>
      <c r="I89" s="229"/>
    </row>
    <row r="90" spans="1:9" s="290" customFormat="1" ht="39" customHeight="1">
      <c r="A90" s="230" t="s">
        <v>137</v>
      </c>
      <c r="B90" s="293">
        <v>1304</v>
      </c>
      <c r="C90" s="380">
        <f>C54</f>
        <v>0</v>
      </c>
      <c r="D90" s="278">
        <f>D54</f>
        <v>0</v>
      </c>
      <c r="E90" s="278">
        <f>E54</f>
        <v>0</v>
      </c>
      <c r="F90" s="278">
        <f>F54</f>
        <v>0</v>
      </c>
      <c r="G90" s="278"/>
      <c r="H90" s="309" t="e">
        <f t="shared" si="3"/>
        <v>#DIV/0!</v>
      </c>
      <c r="I90" s="229"/>
    </row>
    <row r="91" spans="1:9" s="290" customFormat="1" ht="39" customHeight="1">
      <c r="A91" s="230" t="s">
        <v>138</v>
      </c>
      <c r="B91" s="293">
        <v>1305</v>
      </c>
      <c r="C91" s="380">
        <f>C58</f>
        <v>0</v>
      </c>
      <c r="D91" s="278">
        <f>D58</f>
        <v>0</v>
      </c>
      <c r="E91" s="194">
        <f>E58</f>
        <v>0</v>
      </c>
      <c r="F91" s="194">
        <f>F58</f>
        <v>0</v>
      </c>
      <c r="G91" s="194">
        <f t="shared" si="4"/>
        <v>0</v>
      </c>
      <c r="H91" s="309" t="e">
        <f t="shared" si="3"/>
        <v>#DIV/0!</v>
      </c>
      <c r="I91" s="229"/>
    </row>
    <row r="92" spans="1:9" s="290" customFormat="1" ht="27.75" customHeight="1">
      <c r="A92" s="232" t="s">
        <v>71</v>
      </c>
      <c r="B92" s="279">
        <v>1310</v>
      </c>
      <c r="C92" s="232">
        <f>C86+C87-C88-C89-C90-C91</f>
        <v>739</v>
      </c>
      <c r="D92" s="232">
        <f>D86+D87-D88-D89-D90-D91</f>
        <v>232</v>
      </c>
      <c r="E92" s="195">
        <f>E86+E87-E88-E89-E90-E91</f>
        <v>1780</v>
      </c>
      <c r="F92" s="232">
        <f>F86+F87-F88-F89-F90-F91</f>
        <v>232</v>
      </c>
      <c r="G92" s="195">
        <f t="shared" si="4"/>
        <v>-1548</v>
      </c>
      <c r="H92" s="231">
        <f t="shared" si="3"/>
        <v>13.033707865168539</v>
      </c>
      <c r="I92" s="232"/>
    </row>
    <row r="93" spans="1:9" s="290" customFormat="1" ht="39" customHeight="1">
      <c r="A93" s="230" t="s">
        <v>87</v>
      </c>
      <c r="B93" s="293"/>
      <c r="C93" s="380"/>
      <c r="D93" s="278"/>
      <c r="E93" s="278"/>
      <c r="F93" s="278"/>
      <c r="G93" s="278"/>
      <c r="H93" s="228"/>
      <c r="I93" s="229"/>
    </row>
    <row r="94" spans="1:9" s="290" customFormat="1" ht="39" customHeight="1">
      <c r="A94" s="230" t="s">
        <v>230</v>
      </c>
      <c r="B94" s="293">
        <v>1400</v>
      </c>
      <c r="C94" s="380">
        <v>6149</v>
      </c>
      <c r="D94" s="278">
        <v>9221</v>
      </c>
      <c r="E94" s="192">
        <v>7991</v>
      </c>
      <c r="F94" s="278">
        <v>9221</v>
      </c>
      <c r="G94" s="192">
        <f t="shared" ref="G94:G99" si="5">F94-E94</f>
        <v>1230</v>
      </c>
      <c r="H94" s="228">
        <f t="shared" si="3"/>
        <v>115.39231635590039</v>
      </c>
      <c r="I94" s="229"/>
    </row>
    <row r="95" spans="1:9" s="290" customFormat="1" ht="36" customHeight="1">
      <c r="A95" s="230" t="s">
        <v>4</v>
      </c>
      <c r="B95" s="293">
        <v>1410</v>
      </c>
      <c r="C95" s="380">
        <v>14314</v>
      </c>
      <c r="D95" s="278">
        <v>16117</v>
      </c>
      <c r="E95" s="192">
        <v>18305</v>
      </c>
      <c r="F95" s="278">
        <v>16117</v>
      </c>
      <c r="G95" s="192">
        <f t="shared" si="5"/>
        <v>-2188</v>
      </c>
      <c r="H95" s="228">
        <f t="shared" si="3"/>
        <v>88.046981698989342</v>
      </c>
      <c r="I95" s="229"/>
    </row>
    <row r="96" spans="1:9" s="290" customFormat="1" ht="39" customHeight="1">
      <c r="A96" s="230" t="s">
        <v>5</v>
      </c>
      <c r="B96" s="293">
        <v>1420</v>
      </c>
      <c r="C96" s="380">
        <v>2994</v>
      </c>
      <c r="D96" s="278">
        <v>3309</v>
      </c>
      <c r="E96" s="192">
        <v>3877</v>
      </c>
      <c r="F96" s="278">
        <v>3309</v>
      </c>
      <c r="G96" s="192">
        <f t="shared" si="5"/>
        <v>-568</v>
      </c>
      <c r="H96" s="228">
        <f t="shared" si="3"/>
        <v>85.349497033789007</v>
      </c>
      <c r="I96" s="229"/>
    </row>
    <row r="97" spans="1:9" s="290" customFormat="1" ht="39" customHeight="1">
      <c r="A97" s="230" t="s">
        <v>6</v>
      </c>
      <c r="B97" s="293">
        <v>1430</v>
      </c>
      <c r="C97" s="380">
        <v>2052</v>
      </c>
      <c r="D97" s="278">
        <v>1911</v>
      </c>
      <c r="E97" s="192">
        <v>1950</v>
      </c>
      <c r="F97" s="278">
        <v>1911</v>
      </c>
      <c r="G97" s="192">
        <f t="shared" si="5"/>
        <v>-39</v>
      </c>
      <c r="H97" s="228">
        <f t="shared" si="3"/>
        <v>98</v>
      </c>
      <c r="I97" s="229"/>
    </row>
    <row r="98" spans="1:9" s="290" customFormat="1" ht="39" customHeight="1">
      <c r="A98" s="230" t="s">
        <v>14</v>
      </c>
      <c r="B98" s="293">
        <v>1440</v>
      </c>
      <c r="C98" s="380">
        <v>1973</v>
      </c>
      <c r="D98" s="278">
        <v>2359</v>
      </c>
      <c r="E98" s="192">
        <v>1450</v>
      </c>
      <c r="F98" s="278">
        <v>2359</v>
      </c>
      <c r="G98" s="192">
        <f t="shared" si="5"/>
        <v>909</v>
      </c>
      <c r="H98" s="228">
        <f t="shared" si="3"/>
        <v>162.68965517241378</v>
      </c>
      <c r="I98" s="229"/>
    </row>
    <row r="99" spans="1:9" s="290" customFormat="1" ht="39" customHeight="1">
      <c r="A99" s="291" t="s">
        <v>34</v>
      </c>
      <c r="B99" s="292">
        <v>1450</v>
      </c>
      <c r="C99" s="381">
        <f>SUM(C94,C95:C98)</f>
        <v>27482</v>
      </c>
      <c r="D99" s="279">
        <f>SUM(D94,D95:D98)</f>
        <v>32917</v>
      </c>
      <c r="E99" s="191">
        <f>SUM(E94,E95:E98)</f>
        <v>33573</v>
      </c>
      <c r="F99" s="279">
        <f>SUM(F94,F95:F98)</f>
        <v>32917</v>
      </c>
      <c r="G99" s="191">
        <f t="shared" si="5"/>
        <v>-656</v>
      </c>
      <c r="H99" s="226">
        <f t="shared" si="3"/>
        <v>98.046048908348965</v>
      </c>
      <c r="I99" s="227"/>
    </row>
    <row r="100" spans="1:9" s="290" customFormat="1" ht="20.25">
      <c r="A100" s="295"/>
      <c r="B100" s="296"/>
      <c r="C100" s="296"/>
      <c r="D100" s="296"/>
      <c r="E100" s="296"/>
      <c r="F100" s="296"/>
      <c r="G100" s="296"/>
      <c r="H100" s="296"/>
      <c r="I100" s="296"/>
    </row>
    <row r="101" spans="1:9" ht="27.75" customHeight="1">
      <c r="A101" s="297" t="s">
        <v>258</v>
      </c>
      <c r="B101" s="359"/>
      <c r="C101" s="429" t="s">
        <v>57</v>
      </c>
      <c r="D101" s="429"/>
      <c r="E101" s="358"/>
      <c r="F101" s="430" t="s">
        <v>313</v>
      </c>
      <c r="G101" s="430"/>
      <c r="H101" s="430"/>
      <c r="I101" s="298"/>
    </row>
    <row r="102" spans="1:9" s="294" customFormat="1">
      <c r="A102" s="299" t="s">
        <v>180</v>
      </c>
      <c r="B102" s="300"/>
      <c r="C102" s="427" t="s">
        <v>114</v>
      </c>
      <c r="D102" s="427"/>
      <c r="E102" s="300"/>
      <c r="F102" s="428" t="s">
        <v>55</v>
      </c>
      <c r="G102" s="428"/>
      <c r="H102" s="428"/>
      <c r="I102" s="301"/>
    </row>
    <row r="103" spans="1:9">
      <c r="A103" s="277"/>
      <c r="B103" s="299"/>
      <c r="C103" s="299"/>
      <c r="D103" s="299"/>
      <c r="E103" s="299"/>
      <c r="F103" s="299"/>
      <c r="G103" s="299"/>
      <c r="H103" s="299"/>
      <c r="I103" s="299"/>
    </row>
    <row r="104" spans="1:9">
      <c r="A104" s="277"/>
      <c r="B104" s="299"/>
      <c r="C104" s="299"/>
      <c r="D104" s="299"/>
      <c r="E104" s="299"/>
      <c r="F104" s="299"/>
      <c r="G104" s="299"/>
      <c r="H104" s="299"/>
      <c r="I104" s="299"/>
    </row>
    <row r="105" spans="1:9">
      <c r="A105" s="277"/>
      <c r="B105" s="299"/>
      <c r="C105" s="299"/>
      <c r="D105" s="299"/>
      <c r="E105" s="299"/>
      <c r="F105" s="299"/>
      <c r="G105" s="299"/>
      <c r="H105" s="299"/>
      <c r="I105" s="299"/>
    </row>
    <row r="106" spans="1:9">
      <c r="A106" s="277"/>
      <c r="B106" s="299"/>
      <c r="C106" s="299"/>
      <c r="D106" s="299"/>
      <c r="E106" s="299"/>
      <c r="F106" s="299"/>
      <c r="G106" s="299"/>
      <c r="H106" s="299"/>
      <c r="I106" s="299"/>
    </row>
    <row r="107" spans="1:9">
      <c r="A107" s="277"/>
      <c r="B107" s="299"/>
      <c r="C107" s="299"/>
      <c r="D107" s="299"/>
      <c r="E107" s="299"/>
      <c r="F107" s="299"/>
      <c r="G107" s="299"/>
      <c r="H107" s="299"/>
      <c r="I107" s="299"/>
    </row>
    <row r="108" spans="1:9">
      <c r="A108" s="277"/>
      <c r="B108" s="299"/>
      <c r="C108" s="299"/>
      <c r="D108" s="299"/>
      <c r="E108" s="299"/>
      <c r="F108" s="299"/>
      <c r="G108" s="299"/>
      <c r="H108" s="299"/>
      <c r="I108" s="299"/>
    </row>
    <row r="109" spans="1:9">
      <c r="A109" s="277"/>
      <c r="B109" s="299"/>
      <c r="C109" s="299"/>
      <c r="D109" s="299"/>
      <c r="E109" s="299"/>
      <c r="F109" s="299"/>
      <c r="G109" s="299"/>
      <c r="H109" s="299"/>
      <c r="I109" s="299"/>
    </row>
    <row r="110" spans="1:9">
      <c r="A110" s="302"/>
    </row>
    <row r="111" spans="1:9">
      <c r="A111" s="302"/>
    </row>
    <row r="112" spans="1:9">
      <c r="A112" s="302"/>
    </row>
    <row r="113" spans="1:1">
      <c r="A113" s="302"/>
    </row>
    <row r="114" spans="1:1">
      <c r="A114" s="302"/>
    </row>
    <row r="115" spans="1:1">
      <c r="A115" s="302"/>
    </row>
    <row r="116" spans="1:1">
      <c r="A116" s="302"/>
    </row>
    <row r="117" spans="1:1">
      <c r="A117" s="302"/>
    </row>
    <row r="118" spans="1:1">
      <c r="A118" s="302"/>
    </row>
    <row r="119" spans="1:1">
      <c r="A119" s="302"/>
    </row>
    <row r="120" spans="1:1">
      <c r="A120" s="302"/>
    </row>
    <row r="121" spans="1:1">
      <c r="A121" s="302"/>
    </row>
    <row r="122" spans="1:1">
      <c r="A122" s="302"/>
    </row>
    <row r="123" spans="1:1">
      <c r="A123" s="302"/>
    </row>
    <row r="124" spans="1:1">
      <c r="A124" s="302"/>
    </row>
    <row r="125" spans="1:1">
      <c r="A125" s="302"/>
    </row>
    <row r="126" spans="1:1">
      <c r="A126" s="302"/>
    </row>
    <row r="127" spans="1:1">
      <c r="A127" s="302"/>
    </row>
    <row r="128" spans="1:1">
      <c r="A128" s="302"/>
    </row>
    <row r="129" spans="1:1">
      <c r="A129" s="302"/>
    </row>
    <row r="130" spans="1:1">
      <c r="A130" s="302"/>
    </row>
    <row r="131" spans="1:1">
      <c r="A131" s="302"/>
    </row>
    <row r="132" spans="1:1">
      <c r="A132" s="302"/>
    </row>
    <row r="133" spans="1:1">
      <c r="A133" s="302"/>
    </row>
    <row r="134" spans="1:1">
      <c r="A134" s="302"/>
    </row>
    <row r="135" spans="1:1">
      <c r="A135" s="302"/>
    </row>
    <row r="136" spans="1:1">
      <c r="A136" s="302"/>
    </row>
    <row r="137" spans="1:1">
      <c r="A137" s="302"/>
    </row>
    <row r="138" spans="1:1">
      <c r="A138" s="302"/>
    </row>
    <row r="139" spans="1:1">
      <c r="A139" s="302"/>
    </row>
    <row r="140" spans="1:1">
      <c r="A140" s="302"/>
    </row>
    <row r="141" spans="1:1">
      <c r="A141" s="302"/>
    </row>
    <row r="142" spans="1:1">
      <c r="A142" s="302"/>
    </row>
    <row r="143" spans="1:1">
      <c r="A143" s="302"/>
    </row>
    <row r="144" spans="1:1">
      <c r="A144" s="302"/>
    </row>
    <row r="145" spans="1:1">
      <c r="A145" s="302"/>
    </row>
    <row r="146" spans="1:1">
      <c r="A146" s="302"/>
    </row>
    <row r="147" spans="1:1">
      <c r="A147" s="302"/>
    </row>
    <row r="148" spans="1:1">
      <c r="A148" s="302"/>
    </row>
    <row r="149" spans="1:1">
      <c r="A149" s="302"/>
    </row>
    <row r="150" spans="1:1">
      <c r="A150" s="302"/>
    </row>
    <row r="151" spans="1:1">
      <c r="A151" s="302"/>
    </row>
    <row r="152" spans="1:1">
      <c r="A152" s="302"/>
    </row>
    <row r="153" spans="1:1">
      <c r="A153" s="302"/>
    </row>
    <row r="154" spans="1:1">
      <c r="A154" s="302"/>
    </row>
    <row r="155" spans="1:1">
      <c r="A155" s="302"/>
    </row>
    <row r="156" spans="1:1">
      <c r="A156" s="302"/>
    </row>
    <row r="157" spans="1:1">
      <c r="A157" s="302"/>
    </row>
    <row r="158" spans="1:1">
      <c r="A158" s="302"/>
    </row>
    <row r="159" spans="1:1">
      <c r="A159" s="302"/>
    </row>
    <row r="160" spans="1:1">
      <c r="A160" s="302"/>
    </row>
    <row r="161" spans="1:1">
      <c r="A161" s="303"/>
    </row>
    <row r="162" spans="1:1">
      <c r="A162" s="303"/>
    </row>
    <row r="163" spans="1:1">
      <c r="A163" s="303"/>
    </row>
    <row r="164" spans="1:1">
      <c r="A164" s="303"/>
    </row>
    <row r="165" spans="1:1">
      <c r="A165" s="303"/>
    </row>
    <row r="166" spans="1:1">
      <c r="A166" s="303"/>
    </row>
    <row r="167" spans="1:1">
      <c r="A167" s="303"/>
    </row>
    <row r="168" spans="1:1">
      <c r="A168" s="303"/>
    </row>
    <row r="169" spans="1:1">
      <c r="A169" s="303"/>
    </row>
    <row r="170" spans="1:1">
      <c r="A170" s="303"/>
    </row>
    <row r="171" spans="1:1">
      <c r="A171" s="303"/>
    </row>
    <row r="172" spans="1:1">
      <c r="A172" s="303"/>
    </row>
    <row r="173" spans="1:1">
      <c r="A173" s="303"/>
    </row>
    <row r="174" spans="1:1">
      <c r="A174" s="303"/>
    </row>
    <row r="175" spans="1:1">
      <c r="A175" s="303"/>
    </row>
    <row r="176" spans="1:1">
      <c r="A176" s="303"/>
    </row>
    <row r="177" spans="1:1">
      <c r="A177" s="303"/>
    </row>
    <row r="178" spans="1:1">
      <c r="A178" s="303"/>
    </row>
    <row r="179" spans="1:1">
      <c r="A179" s="303"/>
    </row>
    <row r="180" spans="1:1">
      <c r="A180" s="303"/>
    </row>
    <row r="181" spans="1:1">
      <c r="A181" s="303"/>
    </row>
    <row r="182" spans="1:1">
      <c r="A182" s="303"/>
    </row>
    <row r="183" spans="1:1">
      <c r="A183" s="303"/>
    </row>
    <row r="184" spans="1:1">
      <c r="A184" s="303"/>
    </row>
    <row r="185" spans="1:1">
      <c r="A185" s="303"/>
    </row>
    <row r="186" spans="1:1">
      <c r="A186" s="303"/>
    </row>
    <row r="187" spans="1:1">
      <c r="A187" s="303"/>
    </row>
    <row r="188" spans="1:1">
      <c r="A188" s="303"/>
    </row>
    <row r="189" spans="1:1">
      <c r="A189" s="303"/>
    </row>
    <row r="190" spans="1:1">
      <c r="A190" s="303"/>
    </row>
    <row r="191" spans="1:1">
      <c r="A191" s="303"/>
    </row>
    <row r="192" spans="1:1">
      <c r="A192" s="303"/>
    </row>
    <row r="193" spans="1:1">
      <c r="A193" s="303"/>
    </row>
    <row r="194" spans="1:1">
      <c r="A194" s="303"/>
    </row>
    <row r="195" spans="1:1">
      <c r="A195" s="303"/>
    </row>
    <row r="196" spans="1:1">
      <c r="A196" s="303"/>
    </row>
    <row r="197" spans="1:1">
      <c r="A197" s="303"/>
    </row>
    <row r="198" spans="1:1">
      <c r="A198" s="303"/>
    </row>
    <row r="199" spans="1:1">
      <c r="A199" s="303"/>
    </row>
    <row r="200" spans="1:1">
      <c r="A200" s="303"/>
    </row>
    <row r="201" spans="1:1">
      <c r="A201" s="303"/>
    </row>
    <row r="202" spans="1:1">
      <c r="A202" s="303"/>
    </row>
    <row r="203" spans="1:1">
      <c r="A203" s="303"/>
    </row>
    <row r="204" spans="1:1">
      <c r="A204" s="303"/>
    </row>
    <row r="205" spans="1:1">
      <c r="A205" s="303"/>
    </row>
    <row r="206" spans="1:1">
      <c r="A206" s="303"/>
    </row>
    <row r="207" spans="1:1">
      <c r="A207" s="303"/>
    </row>
    <row r="208" spans="1:1">
      <c r="A208" s="303"/>
    </row>
    <row r="209" spans="1:1">
      <c r="A209" s="303"/>
    </row>
    <row r="210" spans="1:1">
      <c r="A210" s="303"/>
    </row>
    <row r="211" spans="1:1">
      <c r="A211" s="303"/>
    </row>
    <row r="212" spans="1:1">
      <c r="A212" s="303"/>
    </row>
    <row r="213" spans="1:1">
      <c r="A213" s="303"/>
    </row>
    <row r="214" spans="1:1">
      <c r="A214" s="303"/>
    </row>
    <row r="215" spans="1:1">
      <c r="A215" s="303"/>
    </row>
    <row r="216" spans="1:1">
      <c r="A216" s="303"/>
    </row>
    <row r="217" spans="1:1">
      <c r="A217" s="303"/>
    </row>
    <row r="218" spans="1:1">
      <c r="A218" s="303"/>
    </row>
    <row r="219" spans="1:1">
      <c r="A219" s="303"/>
    </row>
    <row r="220" spans="1:1">
      <c r="A220" s="303"/>
    </row>
    <row r="221" spans="1:1">
      <c r="A221" s="303"/>
    </row>
    <row r="222" spans="1:1">
      <c r="A222" s="303"/>
    </row>
    <row r="223" spans="1:1">
      <c r="A223" s="303"/>
    </row>
    <row r="224" spans="1:1">
      <c r="A224" s="303"/>
    </row>
    <row r="225" spans="1:1">
      <c r="A225" s="303"/>
    </row>
    <row r="226" spans="1:1">
      <c r="A226" s="303"/>
    </row>
    <row r="227" spans="1:1">
      <c r="A227" s="303"/>
    </row>
    <row r="228" spans="1:1">
      <c r="A228" s="303"/>
    </row>
    <row r="229" spans="1:1">
      <c r="A229" s="303"/>
    </row>
    <row r="230" spans="1:1">
      <c r="A230" s="303"/>
    </row>
    <row r="231" spans="1:1">
      <c r="A231" s="303"/>
    </row>
    <row r="232" spans="1:1">
      <c r="A232" s="303"/>
    </row>
    <row r="233" spans="1:1">
      <c r="A233" s="303"/>
    </row>
    <row r="234" spans="1:1">
      <c r="A234" s="303"/>
    </row>
    <row r="235" spans="1:1">
      <c r="A235" s="303"/>
    </row>
    <row r="236" spans="1:1">
      <c r="A236" s="303"/>
    </row>
    <row r="237" spans="1:1">
      <c r="A237" s="303"/>
    </row>
    <row r="238" spans="1:1">
      <c r="A238" s="303"/>
    </row>
    <row r="239" spans="1:1">
      <c r="A239" s="303"/>
    </row>
    <row r="240" spans="1:1">
      <c r="A240" s="303"/>
    </row>
    <row r="241" spans="1:1">
      <c r="A241" s="303"/>
    </row>
    <row r="242" spans="1:1">
      <c r="A242" s="303"/>
    </row>
    <row r="243" spans="1:1">
      <c r="A243" s="303"/>
    </row>
    <row r="244" spans="1:1">
      <c r="A244" s="303"/>
    </row>
    <row r="245" spans="1:1">
      <c r="A245" s="303"/>
    </row>
    <row r="246" spans="1:1">
      <c r="A246" s="303"/>
    </row>
    <row r="247" spans="1:1">
      <c r="A247" s="303"/>
    </row>
    <row r="248" spans="1:1">
      <c r="A248" s="303"/>
    </row>
    <row r="249" spans="1:1">
      <c r="A249" s="303"/>
    </row>
    <row r="250" spans="1:1">
      <c r="A250" s="303"/>
    </row>
    <row r="251" spans="1:1">
      <c r="A251" s="303"/>
    </row>
    <row r="252" spans="1:1">
      <c r="A252" s="303"/>
    </row>
    <row r="253" spans="1:1">
      <c r="A253" s="303"/>
    </row>
    <row r="254" spans="1:1">
      <c r="A254" s="303"/>
    </row>
    <row r="255" spans="1:1">
      <c r="A255" s="303"/>
    </row>
    <row r="256" spans="1:1">
      <c r="A256" s="303"/>
    </row>
    <row r="257" spans="1:1">
      <c r="A257" s="303"/>
    </row>
    <row r="258" spans="1:1">
      <c r="A258" s="303"/>
    </row>
    <row r="259" spans="1:1">
      <c r="A259" s="303"/>
    </row>
    <row r="260" spans="1:1">
      <c r="A260" s="303"/>
    </row>
    <row r="261" spans="1:1">
      <c r="A261" s="303"/>
    </row>
    <row r="262" spans="1:1">
      <c r="A262" s="303"/>
    </row>
    <row r="263" spans="1:1">
      <c r="A263" s="303"/>
    </row>
    <row r="264" spans="1:1">
      <c r="A264" s="303"/>
    </row>
    <row r="265" spans="1:1">
      <c r="A265" s="303"/>
    </row>
    <row r="266" spans="1:1">
      <c r="A266" s="303"/>
    </row>
    <row r="267" spans="1:1">
      <c r="A267" s="303"/>
    </row>
    <row r="268" spans="1:1">
      <c r="A268" s="303"/>
    </row>
    <row r="269" spans="1:1">
      <c r="A269" s="303"/>
    </row>
    <row r="270" spans="1:1">
      <c r="A270" s="303"/>
    </row>
    <row r="271" spans="1:1">
      <c r="A271" s="303"/>
    </row>
    <row r="272" spans="1:1">
      <c r="A272" s="303"/>
    </row>
    <row r="273" spans="1:1">
      <c r="A273" s="303"/>
    </row>
    <row r="274" spans="1:1">
      <c r="A274" s="303"/>
    </row>
    <row r="275" spans="1:1">
      <c r="A275" s="303"/>
    </row>
    <row r="276" spans="1:1">
      <c r="A276" s="303"/>
    </row>
    <row r="277" spans="1:1">
      <c r="A277" s="303"/>
    </row>
    <row r="278" spans="1:1">
      <c r="A278" s="303"/>
    </row>
    <row r="279" spans="1:1">
      <c r="A279" s="303"/>
    </row>
    <row r="280" spans="1:1">
      <c r="A280" s="303"/>
    </row>
    <row r="281" spans="1:1">
      <c r="A281" s="303"/>
    </row>
    <row r="282" spans="1:1">
      <c r="A282" s="303"/>
    </row>
    <row r="283" spans="1:1">
      <c r="A283" s="303"/>
    </row>
    <row r="284" spans="1:1">
      <c r="A284" s="303"/>
    </row>
    <row r="285" spans="1:1">
      <c r="A285" s="303"/>
    </row>
    <row r="286" spans="1:1">
      <c r="A286" s="303"/>
    </row>
    <row r="287" spans="1:1">
      <c r="A287" s="303"/>
    </row>
    <row r="288" spans="1:1">
      <c r="A288" s="303"/>
    </row>
    <row r="289" spans="1:1">
      <c r="A289" s="303"/>
    </row>
    <row r="290" spans="1:1">
      <c r="A290" s="303"/>
    </row>
    <row r="291" spans="1:1">
      <c r="A291" s="303"/>
    </row>
    <row r="292" spans="1:1">
      <c r="A292" s="303"/>
    </row>
    <row r="293" spans="1:1">
      <c r="A293" s="303"/>
    </row>
    <row r="294" spans="1:1">
      <c r="A294" s="303"/>
    </row>
    <row r="295" spans="1:1">
      <c r="A295" s="303"/>
    </row>
    <row r="296" spans="1:1">
      <c r="A296" s="303"/>
    </row>
    <row r="297" spans="1:1">
      <c r="A297" s="303"/>
    </row>
    <row r="298" spans="1:1">
      <c r="A298" s="303"/>
    </row>
    <row r="299" spans="1:1">
      <c r="A299" s="303"/>
    </row>
    <row r="300" spans="1:1">
      <c r="A300" s="303"/>
    </row>
    <row r="301" spans="1:1">
      <c r="A301" s="303"/>
    </row>
    <row r="302" spans="1:1">
      <c r="A302" s="303"/>
    </row>
    <row r="303" spans="1:1">
      <c r="A303" s="303"/>
    </row>
    <row r="304" spans="1:1">
      <c r="A304" s="303"/>
    </row>
    <row r="305" spans="1:1">
      <c r="A305" s="303"/>
    </row>
    <row r="306" spans="1:1">
      <c r="A306" s="303"/>
    </row>
    <row r="307" spans="1:1">
      <c r="A307" s="303"/>
    </row>
    <row r="308" spans="1:1">
      <c r="A308" s="303"/>
    </row>
    <row r="309" spans="1:1">
      <c r="A309" s="303"/>
    </row>
    <row r="310" spans="1:1">
      <c r="A310" s="303"/>
    </row>
    <row r="311" spans="1:1">
      <c r="A311" s="303"/>
    </row>
    <row r="312" spans="1:1">
      <c r="A312" s="303"/>
    </row>
    <row r="313" spans="1:1">
      <c r="A313" s="303"/>
    </row>
    <row r="314" spans="1:1">
      <c r="A314" s="303"/>
    </row>
    <row r="315" spans="1:1">
      <c r="A315" s="303"/>
    </row>
    <row r="316" spans="1:1">
      <c r="A316" s="303"/>
    </row>
    <row r="317" spans="1:1">
      <c r="A317" s="303"/>
    </row>
    <row r="318" spans="1:1">
      <c r="A318" s="303"/>
    </row>
    <row r="319" spans="1:1">
      <c r="A319" s="303"/>
    </row>
    <row r="320" spans="1:1">
      <c r="A320" s="303"/>
    </row>
    <row r="321" spans="1:1">
      <c r="A321" s="303"/>
    </row>
    <row r="322" spans="1:1">
      <c r="A322" s="303"/>
    </row>
    <row r="323" spans="1:1">
      <c r="A323" s="303"/>
    </row>
    <row r="324" spans="1:1">
      <c r="A324" s="303"/>
    </row>
    <row r="325" spans="1:1">
      <c r="A325" s="303"/>
    </row>
    <row r="326" spans="1:1">
      <c r="A326" s="303"/>
    </row>
    <row r="327" spans="1:1">
      <c r="A327" s="303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0" orientation="landscape" verticalDpi="300" r:id="rId1"/>
  <headerFooter alignWithMargins="0"/>
  <rowBreaks count="1" manualBreakCount="1">
    <brk id="60" max="8" man="1"/>
  </rowBreaks>
  <ignoredErrors>
    <ignoredError sqref="H92 H94 G78:G81 G23:G25 G74:G75 G49:G51 G14:G22 G71 H57:H62 G63:G64 H12:H25 H63:H84 G57:G62 H87:H88 F92:G92 G89:G91 H89:H91 D92:E92 G26:G27 H26:H56 H95:H99 G66:G69 G28:G4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O11" sqref="O11"/>
    </sheetView>
  </sheetViews>
  <sheetFormatPr defaultRowHeight="18.75"/>
  <cols>
    <col min="1" max="1" width="60.28515625" style="77" customWidth="1"/>
    <col min="2" max="2" width="12.5703125" style="78" customWidth="1"/>
    <col min="3" max="3" width="14.85546875" style="78" customWidth="1"/>
    <col min="4" max="4" width="16.140625" style="78" customWidth="1"/>
    <col min="5" max="5" width="16.7109375" style="78" customWidth="1"/>
    <col min="6" max="6" width="16.140625" style="78" customWidth="1"/>
    <col min="7" max="7" width="17.140625" style="78" customWidth="1"/>
    <col min="8" max="16384" width="9.140625" style="77"/>
  </cols>
  <sheetData>
    <row r="2" spans="1:7" ht="33.75" customHeight="1">
      <c r="A2" s="599" t="s">
        <v>215</v>
      </c>
      <c r="B2" s="599"/>
      <c r="C2" s="599"/>
      <c r="D2" s="599"/>
      <c r="E2" s="599"/>
      <c r="F2" s="599"/>
      <c r="G2" s="599"/>
    </row>
    <row r="3" spans="1:7" ht="28.5" customHeight="1">
      <c r="A3" s="79"/>
      <c r="B3" s="80"/>
      <c r="C3" s="80"/>
      <c r="D3" s="79"/>
      <c r="E3" s="79"/>
      <c r="F3" s="79"/>
      <c r="G3" s="80"/>
    </row>
    <row r="4" spans="1:7" ht="60" customHeight="1">
      <c r="A4" s="165" t="s">
        <v>101</v>
      </c>
      <c r="B4" s="166" t="s">
        <v>7</v>
      </c>
      <c r="C4" s="166" t="s">
        <v>283</v>
      </c>
      <c r="D4" s="166" t="s">
        <v>314</v>
      </c>
      <c r="E4" s="166" t="s">
        <v>315</v>
      </c>
      <c r="F4" s="166" t="s">
        <v>236</v>
      </c>
      <c r="G4" s="167" t="s">
        <v>198</v>
      </c>
    </row>
    <row r="5" spans="1:7" ht="23.25" customHeight="1">
      <c r="A5" s="168">
        <v>1</v>
      </c>
      <c r="B5" s="169">
        <v>2</v>
      </c>
      <c r="C5" s="169">
        <v>3</v>
      </c>
      <c r="D5" s="169">
        <v>4</v>
      </c>
      <c r="E5" s="169">
        <v>5</v>
      </c>
      <c r="F5" s="169">
        <v>6</v>
      </c>
      <c r="G5" s="169">
        <v>7</v>
      </c>
    </row>
    <row r="6" spans="1:7" ht="44.25" customHeight="1">
      <c r="A6" s="170" t="s">
        <v>200</v>
      </c>
      <c r="B6" s="169">
        <v>6000</v>
      </c>
      <c r="C6" s="169"/>
      <c r="D6" s="171">
        <f>D7+D10</f>
        <v>0</v>
      </c>
      <c r="E6" s="171">
        <f>E7+E10</f>
        <v>0</v>
      </c>
      <c r="F6" s="171">
        <f>E6-D6</f>
        <v>0</v>
      </c>
      <c r="G6" s="171" t="e">
        <f>(E6/D6)*100</f>
        <v>#DIV/0!</v>
      </c>
    </row>
    <row r="7" spans="1:7" ht="31.5" customHeight="1">
      <c r="A7" s="172" t="s">
        <v>201</v>
      </c>
      <c r="B7" s="173">
        <v>6010</v>
      </c>
      <c r="C7" s="173"/>
      <c r="D7" s="174"/>
      <c r="E7" s="174"/>
      <c r="F7" s="171">
        <f t="shared" ref="F7:F12" si="0">E7-D7</f>
        <v>0</v>
      </c>
      <c r="G7" s="171" t="e">
        <f t="shared" ref="G7:G12" si="1">(E7/D7)*100</f>
        <v>#DIV/0!</v>
      </c>
    </row>
    <row r="8" spans="1:7" ht="21.75" customHeight="1">
      <c r="A8" s="172"/>
      <c r="B8" s="173"/>
      <c r="C8" s="173"/>
      <c r="D8" s="174"/>
      <c r="E8" s="174"/>
      <c r="F8" s="171">
        <f t="shared" si="0"/>
        <v>0</v>
      </c>
      <c r="G8" s="171" t="e">
        <f t="shared" si="1"/>
        <v>#DIV/0!</v>
      </c>
    </row>
    <row r="9" spans="1:7" ht="23.25" customHeight="1">
      <c r="A9" s="175"/>
      <c r="B9" s="169"/>
      <c r="C9" s="169"/>
      <c r="D9" s="171"/>
      <c r="E9" s="171"/>
      <c r="F9" s="171">
        <f t="shared" si="0"/>
        <v>0</v>
      </c>
      <c r="G9" s="171" t="e">
        <f t="shared" si="1"/>
        <v>#DIV/0!</v>
      </c>
    </row>
    <row r="10" spans="1:7" s="82" customFormat="1" ht="26.25" customHeight="1">
      <c r="A10" s="176" t="s">
        <v>202</v>
      </c>
      <c r="B10" s="177">
        <v>6020</v>
      </c>
      <c r="C10" s="177"/>
      <c r="D10" s="174"/>
      <c r="E10" s="174"/>
      <c r="F10" s="171">
        <f t="shared" si="0"/>
        <v>0</v>
      </c>
      <c r="G10" s="171" t="e">
        <f t="shared" si="1"/>
        <v>#DIV/0!</v>
      </c>
    </row>
    <row r="11" spans="1:7" ht="23.25" customHeight="1">
      <c r="A11" s="175"/>
      <c r="B11" s="169"/>
      <c r="C11" s="169"/>
      <c r="D11" s="171"/>
      <c r="E11" s="171"/>
      <c r="F11" s="171">
        <f t="shared" si="0"/>
        <v>0</v>
      </c>
      <c r="G11" s="171" t="e">
        <f t="shared" si="1"/>
        <v>#DIV/0!</v>
      </c>
    </row>
    <row r="12" spans="1:7" ht="24" customHeight="1">
      <c r="A12" s="175"/>
      <c r="B12" s="169"/>
      <c r="C12" s="169"/>
      <c r="D12" s="171"/>
      <c r="E12" s="171"/>
      <c r="F12" s="171">
        <f t="shared" si="0"/>
        <v>0</v>
      </c>
      <c r="G12" s="171" t="e">
        <f t="shared" si="1"/>
        <v>#DIV/0!</v>
      </c>
    </row>
    <row r="13" spans="1:7">
      <c r="A13" s="125"/>
      <c r="B13" s="126"/>
      <c r="C13" s="126"/>
      <c r="D13" s="127"/>
      <c r="E13" s="128"/>
      <c r="F13" s="128"/>
      <c r="G13" s="128"/>
    </row>
    <row r="14" spans="1:7" ht="26.25" customHeight="1">
      <c r="A14" s="111" t="s">
        <v>178</v>
      </c>
      <c r="B14" s="112"/>
      <c r="C14" s="112"/>
      <c r="D14" s="178" t="s">
        <v>57</v>
      </c>
      <c r="E14" s="129"/>
      <c r="F14" s="509" t="s">
        <v>190</v>
      </c>
      <c r="G14" s="509"/>
    </row>
    <row r="15" spans="1:7">
      <c r="A15" s="85" t="s">
        <v>180</v>
      </c>
      <c r="B15" s="86"/>
      <c r="C15" s="86"/>
      <c r="D15" s="85" t="s">
        <v>185</v>
      </c>
      <c r="E15" s="85"/>
      <c r="F15" s="443" t="s">
        <v>115</v>
      </c>
      <c r="G15" s="443"/>
    </row>
    <row r="16" spans="1:7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B46" s="126"/>
      <c r="C46" s="126"/>
      <c r="D46" s="127"/>
      <c r="E46" s="128"/>
      <c r="F46" s="128"/>
      <c r="G46" s="128"/>
    </row>
    <row r="47" spans="1:7">
      <c r="A47" s="125"/>
      <c r="D47" s="130"/>
      <c r="E47" s="131"/>
      <c r="F47" s="131"/>
      <c r="G47" s="131"/>
    </row>
    <row r="48" spans="1:7">
      <c r="A48" s="88"/>
      <c r="D48" s="130"/>
      <c r="E48" s="131"/>
      <c r="F48" s="131"/>
      <c r="G48" s="131"/>
    </row>
    <row r="49" spans="1:7">
      <c r="A49" s="88"/>
      <c r="D49" s="130"/>
      <c r="E49" s="131"/>
      <c r="F49" s="131"/>
      <c r="G49" s="131"/>
    </row>
    <row r="50" spans="1:7">
      <c r="A50" s="88"/>
      <c r="D50" s="130"/>
      <c r="E50" s="131"/>
      <c r="F50" s="131"/>
      <c r="G50" s="131"/>
    </row>
    <row r="51" spans="1:7">
      <c r="A51" s="88"/>
      <c r="D51" s="130"/>
      <c r="E51" s="131"/>
      <c r="F51" s="131"/>
      <c r="G51" s="131"/>
    </row>
    <row r="52" spans="1:7">
      <c r="A52" s="88"/>
      <c r="D52" s="130"/>
      <c r="E52" s="131"/>
      <c r="F52" s="131"/>
      <c r="G52" s="131"/>
    </row>
    <row r="53" spans="1:7">
      <c r="A53" s="88"/>
      <c r="D53" s="130"/>
      <c r="E53" s="131"/>
      <c r="F53" s="131"/>
      <c r="G53" s="131"/>
    </row>
    <row r="54" spans="1:7">
      <c r="A54" s="88"/>
      <c r="D54" s="130"/>
      <c r="E54" s="131"/>
      <c r="F54" s="131"/>
      <c r="G54" s="131"/>
    </row>
    <row r="55" spans="1:7">
      <c r="A55" s="88"/>
      <c r="D55" s="130"/>
      <c r="E55" s="131"/>
      <c r="F55" s="131"/>
      <c r="G55" s="131"/>
    </row>
    <row r="56" spans="1:7">
      <c r="A56" s="88"/>
      <c r="D56" s="130"/>
      <c r="E56" s="131"/>
      <c r="F56" s="131"/>
      <c r="G56" s="131"/>
    </row>
    <row r="57" spans="1:7">
      <c r="A57" s="88"/>
      <c r="D57" s="130"/>
      <c r="E57" s="131"/>
      <c r="F57" s="131"/>
      <c r="G57" s="131"/>
    </row>
    <row r="58" spans="1:7">
      <c r="A58" s="88"/>
      <c r="D58" s="130"/>
      <c r="E58" s="131"/>
      <c r="F58" s="131"/>
      <c r="G58" s="131"/>
    </row>
    <row r="59" spans="1:7">
      <c r="A59" s="88"/>
      <c r="D59" s="130"/>
      <c r="E59" s="131"/>
      <c r="F59" s="131"/>
      <c r="G59" s="131"/>
    </row>
    <row r="60" spans="1:7">
      <c r="A60" s="88"/>
      <c r="D60" s="130"/>
      <c r="E60" s="131"/>
      <c r="F60" s="131"/>
      <c r="G60" s="131"/>
    </row>
    <row r="61" spans="1:7">
      <c r="A61" s="88"/>
      <c r="D61" s="130"/>
      <c r="E61" s="131"/>
      <c r="F61" s="131"/>
      <c r="G61" s="131"/>
    </row>
    <row r="62" spans="1:7">
      <c r="A62" s="88"/>
      <c r="D62" s="130"/>
      <c r="E62" s="131"/>
      <c r="F62" s="131"/>
      <c r="G62" s="131"/>
    </row>
    <row r="63" spans="1:7">
      <c r="A63" s="88"/>
      <c r="D63" s="130"/>
      <c r="E63" s="131"/>
      <c r="F63" s="131"/>
      <c r="G63" s="131"/>
    </row>
    <row r="64" spans="1:7">
      <c r="A64" s="88"/>
      <c r="D64" s="130"/>
      <c r="E64" s="131"/>
      <c r="F64" s="131"/>
      <c r="G64" s="131"/>
    </row>
    <row r="65" spans="1:7">
      <c r="A65" s="88"/>
      <c r="D65" s="130"/>
      <c r="E65" s="131"/>
      <c r="F65" s="131"/>
      <c r="G65" s="131"/>
    </row>
    <row r="66" spans="1:7">
      <c r="A66" s="88"/>
      <c r="D66" s="130"/>
      <c r="E66" s="131"/>
      <c r="F66" s="131"/>
      <c r="G66" s="131"/>
    </row>
    <row r="67" spans="1:7">
      <c r="A67" s="88"/>
      <c r="D67" s="130"/>
      <c r="E67" s="131"/>
      <c r="F67" s="131"/>
      <c r="G67" s="131"/>
    </row>
    <row r="68" spans="1:7">
      <c r="A68" s="88"/>
      <c r="D68" s="130"/>
      <c r="E68" s="131"/>
      <c r="F68" s="131"/>
      <c r="G68" s="131"/>
    </row>
    <row r="69" spans="1:7">
      <c r="A69" s="88"/>
      <c r="D69" s="130"/>
      <c r="E69" s="131"/>
      <c r="F69" s="131"/>
      <c r="G69" s="131"/>
    </row>
    <row r="70" spans="1:7">
      <c r="A70" s="88"/>
    </row>
    <row r="71" spans="1:7">
      <c r="A71" s="89"/>
    </row>
    <row r="72" spans="1:7">
      <c r="A72" s="89"/>
    </row>
    <row r="73" spans="1:7">
      <c r="A73" s="89"/>
    </row>
    <row r="74" spans="1:7">
      <c r="A74" s="89"/>
    </row>
    <row r="75" spans="1:7">
      <c r="A75" s="89"/>
    </row>
    <row r="76" spans="1:7">
      <c r="A76" s="89"/>
    </row>
    <row r="77" spans="1:7">
      <c r="A77" s="89"/>
    </row>
    <row r="78" spans="1:7">
      <c r="A78" s="89"/>
    </row>
    <row r="79" spans="1:7">
      <c r="A79" s="89"/>
    </row>
    <row r="80" spans="1:7">
      <c r="A80" s="89"/>
    </row>
    <row r="81" spans="1:1">
      <c r="A81" s="89"/>
    </row>
    <row r="82" spans="1:1">
      <c r="A82" s="89"/>
    </row>
    <row r="83" spans="1:1">
      <c r="A83" s="89"/>
    </row>
    <row r="84" spans="1:1">
      <c r="A84" s="89"/>
    </row>
    <row r="85" spans="1:1">
      <c r="A85" s="89"/>
    </row>
    <row r="86" spans="1:1">
      <c r="A86" s="89"/>
    </row>
    <row r="87" spans="1:1">
      <c r="A87" s="89"/>
    </row>
    <row r="88" spans="1:1">
      <c r="A88" s="89"/>
    </row>
    <row r="89" spans="1:1">
      <c r="A89" s="89"/>
    </row>
    <row r="90" spans="1:1">
      <c r="A90" s="89"/>
    </row>
    <row r="91" spans="1:1">
      <c r="A91" s="89"/>
    </row>
    <row r="92" spans="1:1">
      <c r="A92" s="89"/>
    </row>
    <row r="93" spans="1:1">
      <c r="A93" s="89"/>
    </row>
    <row r="94" spans="1:1">
      <c r="A94" s="89"/>
    </row>
    <row r="95" spans="1:1">
      <c r="A95" s="89"/>
    </row>
    <row r="96" spans="1:1">
      <c r="A96" s="89"/>
    </row>
    <row r="97" spans="1:1">
      <c r="A97" s="89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81"/>
  <sheetViews>
    <sheetView view="pageBreakPreview" topLeftCell="A31" zoomScale="60" workbookViewId="0">
      <selection activeCell="Q44" sqref="Q44"/>
    </sheetView>
  </sheetViews>
  <sheetFormatPr defaultRowHeight="18.75"/>
  <cols>
    <col min="1" max="1" width="94.28515625" style="2" customWidth="1"/>
    <col min="2" max="2" width="10.7109375" style="14" customWidth="1"/>
    <col min="3" max="3" width="15.7109375" style="48" customWidth="1"/>
    <col min="4" max="4" width="18" style="48" customWidth="1"/>
    <col min="5" max="5" width="16.7109375" style="48" customWidth="1"/>
    <col min="6" max="6" width="17" style="48" customWidth="1"/>
    <col min="7" max="7" width="16.5703125" style="14" customWidth="1"/>
    <col min="8" max="16384" width="9.140625" style="2"/>
  </cols>
  <sheetData>
    <row r="2" spans="1:7">
      <c r="A2" s="436" t="s">
        <v>212</v>
      </c>
      <c r="B2" s="436"/>
      <c r="C2" s="436"/>
      <c r="D2" s="436"/>
      <c r="E2" s="436"/>
      <c r="F2" s="436"/>
      <c r="G2" s="436"/>
    </row>
    <row r="3" spans="1:7">
      <c r="A3" s="17"/>
      <c r="B3" s="7"/>
      <c r="C3" s="7"/>
      <c r="D3" s="369"/>
      <c r="E3" s="369"/>
      <c r="F3" s="369"/>
      <c r="G3" s="7"/>
    </row>
    <row r="4" spans="1:7" ht="73.5" customHeight="1">
      <c r="A4" s="49" t="s">
        <v>101</v>
      </c>
      <c r="B4" s="50" t="s">
        <v>7</v>
      </c>
      <c r="C4" s="94" t="s">
        <v>283</v>
      </c>
      <c r="D4" s="94" t="s">
        <v>314</v>
      </c>
      <c r="E4" s="94" t="s">
        <v>315</v>
      </c>
      <c r="F4" s="374" t="s">
        <v>199</v>
      </c>
      <c r="G4" s="51" t="s">
        <v>216</v>
      </c>
    </row>
    <row r="5" spans="1:7" ht="23.25" customHeight="1">
      <c r="A5" s="32">
        <v>1</v>
      </c>
      <c r="B5" s="33">
        <v>2</v>
      </c>
      <c r="C5" s="375">
        <v>3</v>
      </c>
      <c r="D5" s="375">
        <v>4</v>
      </c>
      <c r="E5" s="375">
        <v>5</v>
      </c>
      <c r="F5" s="375">
        <v>6</v>
      </c>
      <c r="G5" s="33">
        <v>7</v>
      </c>
    </row>
    <row r="6" spans="1:7" ht="46.5" customHeight="1">
      <c r="A6" s="57" t="s">
        <v>194</v>
      </c>
      <c r="B6" s="58">
        <v>1018</v>
      </c>
      <c r="C6" s="200">
        <f>SUM(C7:C24)</f>
        <v>-1246</v>
      </c>
      <c r="D6" s="200">
        <f>SUM(D7:D24)</f>
        <v>-1050</v>
      </c>
      <c r="E6" s="200">
        <f>SUM(E7:E24)</f>
        <v>-1312</v>
      </c>
      <c r="F6" s="200">
        <f>E6-D6</f>
        <v>-262</v>
      </c>
      <c r="G6" s="59">
        <f>(E6/D6)*100</f>
        <v>124.95238095238095</v>
      </c>
    </row>
    <row r="7" spans="1:7" ht="23.25" customHeight="1">
      <c r="A7" s="197" t="s">
        <v>17</v>
      </c>
      <c r="B7" s="58"/>
      <c r="C7" s="199">
        <v>0</v>
      </c>
      <c r="D7" s="199">
        <v>0</v>
      </c>
      <c r="E7" s="199">
        <v>0</v>
      </c>
      <c r="F7" s="199">
        <f t="shared" ref="F7:F24" si="0">E7-D7</f>
        <v>0</v>
      </c>
      <c r="G7" s="63" t="e">
        <f t="shared" ref="G7:G24" si="1">(E7/D7)*100</f>
        <v>#DIV/0!</v>
      </c>
    </row>
    <row r="8" spans="1:7" ht="22.5" customHeight="1">
      <c r="A8" s="197" t="s">
        <v>238</v>
      </c>
      <c r="B8" s="58"/>
      <c r="C8" s="199">
        <v>-32</v>
      </c>
      <c r="D8" s="199">
        <v>-39</v>
      </c>
      <c r="E8" s="199">
        <v>-34</v>
      </c>
      <c r="F8" s="199">
        <f t="shared" si="0"/>
        <v>5</v>
      </c>
      <c r="G8" s="63">
        <f t="shared" si="1"/>
        <v>87.179487179487182</v>
      </c>
    </row>
    <row r="9" spans="1:7" ht="22.5" customHeight="1">
      <c r="A9" s="197" t="s">
        <v>239</v>
      </c>
      <c r="B9" s="58"/>
      <c r="C9" s="199">
        <v>-36</v>
      </c>
      <c r="D9" s="199">
        <v>-38</v>
      </c>
      <c r="E9" s="199">
        <v>-46</v>
      </c>
      <c r="F9" s="199">
        <f t="shared" si="0"/>
        <v>-8</v>
      </c>
      <c r="G9" s="63">
        <f t="shared" si="1"/>
        <v>121.05263157894737</v>
      </c>
    </row>
    <row r="10" spans="1:7" ht="41.25" customHeight="1">
      <c r="A10" s="197" t="s">
        <v>240</v>
      </c>
      <c r="B10" s="58"/>
      <c r="C10" s="199">
        <v>-2</v>
      </c>
      <c r="D10" s="199">
        <v>-3</v>
      </c>
      <c r="E10" s="199">
        <v>-1</v>
      </c>
      <c r="F10" s="199">
        <f t="shared" si="0"/>
        <v>2</v>
      </c>
      <c r="G10" s="63">
        <f t="shared" si="1"/>
        <v>33.333333333333329</v>
      </c>
    </row>
    <row r="11" spans="1:7" ht="22.5" customHeight="1">
      <c r="A11" s="197" t="s">
        <v>241</v>
      </c>
      <c r="B11" s="58"/>
      <c r="C11" s="199">
        <v>0</v>
      </c>
      <c r="D11" s="199">
        <v>0</v>
      </c>
      <c r="E11" s="199">
        <v>-25</v>
      </c>
      <c r="F11" s="199">
        <f t="shared" si="0"/>
        <v>-25</v>
      </c>
      <c r="G11" s="63" t="e">
        <f t="shared" si="1"/>
        <v>#DIV/0!</v>
      </c>
    </row>
    <row r="12" spans="1:7" ht="22.5" customHeight="1">
      <c r="A12" s="222" t="s">
        <v>264</v>
      </c>
      <c r="B12" s="58"/>
      <c r="C12" s="199">
        <v>-558</v>
      </c>
      <c r="D12" s="199">
        <v>-525</v>
      </c>
      <c r="E12" s="199">
        <v>-444</v>
      </c>
      <c r="F12" s="199">
        <f t="shared" si="0"/>
        <v>81</v>
      </c>
      <c r="G12" s="63">
        <f t="shared" si="1"/>
        <v>84.571428571428569</v>
      </c>
    </row>
    <row r="13" spans="1:7" ht="30" customHeight="1">
      <c r="A13" s="198" t="s">
        <v>242</v>
      </c>
      <c r="B13" s="58"/>
      <c r="C13" s="199">
        <v>-13</v>
      </c>
      <c r="D13" s="199">
        <v>-18</v>
      </c>
      <c r="E13" s="199">
        <v>-20</v>
      </c>
      <c r="F13" s="199">
        <f t="shared" si="0"/>
        <v>-2</v>
      </c>
      <c r="G13" s="63">
        <f t="shared" si="1"/>
        <v>111.11111111111111</v>
      </c>
    </row>
    <row r="14" spans="1:7" ht="29.25" customHeight="1">
      <c r="A14" s="198" t="s">
        <v>243</v>
      </c>
      <c r="B14" s="58"/>
      <c r="C14" s="199">
        <v>-300</v>
      </c>
      <c r="D14" s="199">
        <v>-270</v>
      </c>
      <c r="E14" s="199">
        <v>-379</v>
      </c>
      <c r="F14" s="199">
        <f t="shared" si="0"/>
        <v>-109</v>
      </c>
      <c r="G14" s="63">
        <f t="shared" si="1"/>
        <v>140.37037037037038</v>
      </c>
    </row>
    <row r="15" spans="1:7" ht="22.5" customHeight="1">
      <c r="A15" s="198" t="s">
        <v>244</v>
      </c>
      <c r="B15" s="58"/>
      <c r="C15" s="199">
        <v>-4</v>
      </c>
      <c r="D15" s="199">
        <v>-6</v>
      </c>
      <c r="E15" s="199">
        <v>0</v>
      </c>
      <c r="F15" s="199">
        <f t="shared" si="0"/>
        <v>6</v>
      </c>
      <c r="G15" s="63">
        <f t="shared" si="1"/>
        <v>0</v>
      </c>
    </row>
    <row r="16" spans="1:7" ht="30" customHeight="1">
      <c r="A16" s="198" t="s">
        <v>245</v>
      </c>
      <c r="B16" s="58"/>
      <c r="C16" s="199">
        <v>-20</v>
      </c>
      <c r="D16" s="199">
        <v>-38</v>
      </c>
      <c r="E16" s="199">
        <v>-15</v>
      </c>
      <c r="F16" s="199">
        <f t="shared" si="0"/>
        <v>23</v>
      </c>
      <c r="G16" s="63">
        <f t="shared" si="1"/>
        <v>39.473684210526315</v>
      </c>
    </row>
    <row r="17" spans="1:7" ht="24" customHeight="1">
      <c r="A17" s="198" t="s">
        <v>246</v>
      </c>
      <c r="B17" s="58"/>
      <c r="C17" s="199">
        <v>-126</v>
      </c>
      <c r="D17" s="199">
        <v>-54</v>
      </c>
      <c r="E17" s="199">
        <v>-158</v>
      </c>
      <c r="F17" s="199">
        <f t="shared" si="0"/>
        <v>-104</v>
      </c>
      <c r="G17" s="63">
        <f t="shared" si="1"/>
        <v>292.59259259259261</v>
      </c>
    </row>
    <row r="18" spans="1:7" ht="28.5" customHeight="1">
      <c r="A18" s="213" t="s">
        <v>262</v>
      </c>
      <c r="B18" s="214"/>
      <c r="C18" s="215">
        <v>0</v>
      </c>
      <c r="D18" s="215">
        <v>-12</v>
      </c>
      <c r="E18" s="215">
        <v>-2</v>
      </c>
      <c r="F18" s="199">
        <f t="shared" si="0"/>
        <v>10</v>
      </c>
      <c r="G18" s="63">
        <f t="shared" si="1"/>
        <v>16.666666666666664</v>
      </c>
    </row>
    <row r="19" spans="1:7" ht="24" customHeight="1">
      <c r="A19" s="280" t="s">
        <v>278</v>
      </c>
      <c r="B19" s="281"/>
      <c r="C19" s="282">
        <v>-10</v>
      </c>
      <c r="D19" s="282">
        <v>0</v>
      </c>
      <c r="E19" s="282">
        <v>0</v>
      </c>
      <c r="F19" s="282">
        <f t="shared" si="0"/>
        <v>0</v>
      </c>
      <c r="G19" s="312" t="e">
        <f t="shared" si="1"/>
        <v>#DIV/0!</v>
      </c>
    </row>
    <row r="20" spans="1:7" ht="24" customHeight="1">
      <c r="A20" s="280" t="s">
        <v>252</v>
      </c>
      <c r="B20" s="281"/>
      <c r="C20" s="215">
        <v>-18</v>
      </c>
      <c r="D20" s="282">
        <v>-15</v>
      </c>
      <c r="E20" s="215">
        <v>-20</v>
      </c>
      <c r="F20" s="282">
        <f t="shared" si="0"/>
        <v>-5</v>
      </c>
      <c r="G20" s="313">
        <f t="shared" si="1"/>
        <v>133.33333333333331</v>
      </c>
    </row>
    <row r="21" spans="1:7" ht="24.75" customHeight="1">
      <c r="A21" s="217" t="s">
        <v>328</v>
      </c>
      <c r="B21" s="218"/>
      <c r="C21" s="219">
        <v>-1</v>
      </c>
      <c r="D21" s="219">
        <v>-1</v>
      </c>
      <c r="E21" s="219">
        <v>-5</v>
      </c>
      <c r="F21" s="199">
        <f t="shared" si="0"/>
        <v>-4</v>
      </c>
      <c r="G21" s="63">
        <f t="shared" si="1"/>
        <v>500</v>
      </c>
    </row>
    <row r="22" spans="1:7" ht="25.5" customHeight="1">
      <c r="A22" s="347" t="s">
        <v>291</v>
      </c>
      <c r="B22" s="348"/>
      <c r="C22" s="349">
        <v>-94</v>
      </c>
      <c r="D22" s="349">
        <v>0</v>
      </c>
      <c r="E22" s="349">
        <v>-124</v>
      </c>
      <c r="F22" s="349">
        <f t="shared" si="0"/>
        <v>-124</v>
      </c>
      <c r="G22" s="350"/>
    </row>
    <row r="23" spans="1:7" ht="25.5" customHeight="1">
      <c r="A23" s="280" t="s">
        <v>248</v>
      </c>
      <c r="B23" s="281"/>
      <c r="C23" s="219">
        <v>-19</v>
      </c>
      <c r="D23" s="282">
        <v>-18</v>
      </c>
      <c r="E23" s="219">
        <v>-21</v>
      </c>
      <c r="F23" s="282">
        <f t="shared" si="0"/>
        <v>-3</v>
      </c>
      <c r="G23" s="313">
        <f t="shared" si="1"/>
        <v>116.66666666666667</v>
      </c>
    </row>
    <row r="24" spans="1:7" ht="29.25" customHeight="1">
      <c r="A24" s="273" t="s">
        <v>265</v>
      </c>
      <c r="B24" s="276"/>
      <c r="C24" s="275">
        <v>-13</v>
      </c>
      <c r="D24" s="275">
        <v>-13</v>
      </c>
      <c r="E24" s="275">
        <v>-18</v>
      </c>
      <c r="F24" s="275">
        <f t="shared" si="0"/>
        <v>-5</v>
      </c>
      <c r="G24" s="314">
        <f t="shared" si="1"/>
        <v>138.46153846153845</v>
      </c>
    </row>
    <row r="25" spans="1:7" s="12" customFormat="1" ht="27.75" customHeight="1">
      <c r="A25" s="57" t="s">
        <v>195</v>
      </c>
      <c r="B25" s="65">
        <v>1049</v>
      </c>
      <c r="C25" s="200">
        <f>SUM(C26:C34)</f>
        <v>-351</v>
      </c>
      <c r="D25" s="200">
        <f>SUM(D26:D34)</f>
        <v>-375</v>
      </c>
      <c r="E25" s="200">
        <f>SUM(E26:E34)</f>
        <v>-511</v>
      </c>
      <c r="F25" s="200">
        <f t="shared" ref="F25:F36" si="2">E25-D25</f>
        <v>-136</v>
      </c>
      <c r="G25" s="200">
        <f t="shared" ref="G25:G36" si="3">(E25/D25)*100</f>
        <v>136.26666666666668</v>
      </c>
    </row>
    <row r="26" spans="1:7" s="12" customFormat="1" ht="24.75" customHeight="1">
      <c r="A26" s="198" t="s">
        <v>249</v>
      </c>
      <c r="B26" s="201"/>
      <c r="C26" s="199">
        <v>-14</v>
      </c>
      <c r="D26" s="199">
        <v>-15</v>
      </c>
      <c r="E26" s="199">
        <v>-5</v>
      </c>
      <c r="F26" s="199">
        <f t="shared" si="2"/>
        <v>10</v>
      </c>
      <c r="G26" s="199">
        <f t="shared" si="3"/>
        <v>33.333333333333329</v>
      </c>
    </row>
    <row r="27" spans="1:7" s="12" customFormat="1" ht="24.75" customHeight="1">
      <c r="A27" s="198" t="s">
        <v>250</v>
      </c>
      <c r="B27" s="201"/>
      <c r="C27" s="199">
        <v>-87</v>
      </c>
      <c r="D27" s="199">
        <v>-75</v>
      </c>
      <c r="E27" s="199">
        <v>-88</v>
      </c>
      <c r="F27" s="199">
        <f t="shared" si="2"/>
        <v>-13</v>
      </c>
      <c r="G27" s="199">
        <f t="shared" si="3"/>
        <v>117.33333333333333</v>
      </c>
    </row>
    <row r="28" spans="1:7" s="12" customFormat="1" ht="29.25" customHeight="1">
      <c r="A28" s="198" t="s">
        <v>251</v>
      </c>
      <c r="B28" s="201"/>
      <c r="C28" s="199">
        <v>-62</v>
      </c>
      <c r="D28" s="199">
        <v>-119</v>
      </c>
      <c r="E28" s="199">
        <v>-102</v>
      </c>
      <c r="F28" s="199">
        <f t="shared" si="2"/>
        <v>17</v>
      </c>
      <c r="G28" s="63">
        <f t="shared" si="3"/>
        <v>85.714285714285708</v>
      </c>
    </row>
    <row r="29" spans="1:7" s="12" customFormat="1" ht="26.25" customHeight="1">
      <c r="A29" s="198" t="s">
        <v>325</v>
      </c>
      <c r="B29" s="201"/>
      <c r="C29" s="199">
        <v>-142</v>
      </c>
      <c r="D29" s="199">
        <v>-120</v>
      </c>
      <c r="E29" s="199">
        <v>-263</v>
      </c>
      <c r="F29" s="199">
        <f t="shared" si="2"/>
        <v>-143</v>
      </c>
      <c r="G29" s="63">
        <f t="shared" si="3"/>
        <v>219.16666666666669</v>
      </c>
    </row>
    <row r="30" spans="1:7" s="12" customFormat="1" ht="42" customHeight="1">
      <c r="A30" s="213" t="s">
        <v>263</v>
      </c>
      <c r="B30" s="216"/>
      <c r="C30" s="346">
        <v>0</v>
      </c>
      <c r="D30" s="215">
        <v>-1</v>
      </c>
      <c r="E30" s="346">
        <v>0</v>
      </c>
      <c r="F30" s="199">
        <f t="shared" si="2"/>
        <v>1</v>
      </c>
      <c r="G30" s="59">
        <f t="shared" si="3"/>
        <v>0</v>
      </c>
    </row>
    <row r="31" spans="1:7" s="12" customFormat="1" ht="43.5" customHeight="1">
      <c r="A31" s="198" t="s">
        <v>272</v>
      </c>
      <c r="B31" s="201"/>
      <c r="C31" s="199">
        <v>-5</v>
      </c>
      <c r="D31" s="199">
        <v>-6</v>
      </c>
      <c r="E31" s="199">
        <v>-5</v>
      </c>
      <c r="F31" s="199">
        <f t="shared" si="2"/>
        <v>1</v>
      </c>
      <c r="G31" s="315">
        <f t="shared" si="3"/>
        <v>83.333333333333343</v>
      </c>
    </row>
    <row r="32" spans="1:7" s="12" customFormat="1" ht="30.75" customHeight="1">
      <c r="A32" s="386" t="s">
        <v>326</v>
      </c>
      <c r="B32" s="387"/>
      <c r="C32" s="388">
        <v>0</v>
      </c>
      <c r="D32" s="388">
        <v>0</v>
      </c>
      <c r="E32" s="388">
        <v>-2</v>
      </c>
      <c r="F32" s="388">
        <f t="shared" si="2"/>
        <v>-2</v>
      </c>
      <c r="G32" s="389"/>
    </row>
    <row r="33" spans="1:12" s="12" customFormat="1" ht="39" customHeight="1">
      <c r="A33" s="386" t="s">
        <v>327</v>
      </c>
      <c r="B33" s="387"/>
      <c r="C33" s="388">
        <v>0</v>
      </c>
      <c r="D33" s="388">
        <v>0</v>
      </c>
      <c r="E33" s="388">
        <v>-3</v>
      </c>
      <c r="F33" s="388">
        <f t="shared" si="2"/>
        <v>-3</v>
      </c>
      <c r="G33" s="389"/>
    </row>
    <row r="34" spans="1:12" s="12" customFormat="1" ht="27.75" customHeight="1">
      <c r="A34" s="198" t="s">
        <v>247</v>
      </c>
      <c r="B34" s="224"/>
      <c r="C34" s="199">
        <v>-41</v>
      </c>
      <c r="D34" s="225">
        <v>-39</v>
      </c>
      <c r="E34" s="385">
        <v>-43</v>
      </c>
      <c r="F34" s="199">
        <f t="shared" si="2"/>
        <v>-4</v>
      </c>
      <c r="G34" s="315">
        <f t="shared" si="3"/>
        <v>110.25641025641026</v>
      </c>
    </row>
    <row r="35" spans="1:12" s="12" customFormat="1" ht="24" customHeight="1">
      <c r="A35" s="67" t="s">
        <v>196</v>
      </c>
      <c r="B35" s="65">
        <v>1067</v>
      </c>
      <c r="C35" s="200">
        <f>SUM(C36:C37)</f>
        <v>-27</v>
      </c>
      <c r="D35" s="200">
        <f>SUM(D36:D37)</f>
        <v>-33</v>
      </c>
      <c r="E35" s="200">
        <f>SUM(E36:E37)</f>
        <v>-25</v>
      </c>
      <c r="F35" s="200">
        <f t="shared" si="2"/>
        <v>8</v>
      </c>
      <c r="G35" s="200">
        <f t="shared" si="3"/>
        <v>75.757575757575751</v>
      </c>
    </row>
    <row r="36" spans="1:12" s="12" customFormat="1" ht="31.5" customHeight="1">
      <c r="A36" s="198" t="s">
        <v>253</v>
      </c>
      <c r="B36" s="201"/>
      <c r="C36" s="199">
        <v>-27</v>
      </c>
      <c r="D36" s="199">
        <v>-33</v>
      </c>
      <c r="E36" s="199">
        <v>-18</v>
      </c>
      <c r="F36" s="199">
        <f t="shared" si="2"/>
        <v>15</v>
      </c>
      <c r="G36" s="199">
        <f t="shared" si="3"/>
        <v>54.54545454545454</v>
      </c>
    </row>
    <row r="37" spans="1:12" s="12" customFormat="1" ht="31.5" customHeight="1">
      <c r="A37" s="273" t="s">
        <v>277</v>
      </c>
      <c r="B37" s="274"/>
      <c r="C37" s="275">
        <v>0</v>
      </c>
      <c r="D37" s="275">
        <v>0</v>
      </c>
      <c r="E37" s="275">
        <v>-7</v>
      </c>
      <c r="F37" s="199">
        <f t="shared" ref="F37" si="4">E37-D37</f>
        <v>-7</v>
      </c>
      <c r="G37" s="351" t="e">
        <f t="shared" ref="G37" si="5">(E37/D37)*100</f>
        <v>#DIV/0!</v>
      </c>
    </row>
    <row r="38" spans="1:12" s="12" customFormat="1" ht="31.5" customHeight="1">
      <c r="A38" s="57" t="s">
        <v>197</v>
      </c>
      <c r="B38" s="65">
        <v>1086</v>
      </c>
      <c r="C38" s="200">
        <f>SUM(C39:C48)</f>
        <v>-760</v>
      </c>
      <c r="D38" s="200">
        <f>SUM(D39:D48)</f>
        <v>-750</v>
      </c>
      <c r="E38" s="200">
        <f>SUM(E39:E48)</f>
        <v>-2592</v>
      </c>
      <c r="F38" s="200">
        <f t="shared" ref="F38:F48" si="6">E38-D38</f>
        <v>-1842</v>
      </c>
      <c r="G38" s="200">
        <f t="shared" ref="G38:G48" si="7">(E38/D38)*100</f>
        <v>345.6</v>
      </c>
    </row>
    <row r="39" spans="1:12" s="12" customFormat="1" ht="27.75" customHeight="1">
      <c r="A39" s="197" t="s">
        <v>254</v>
      </c>
      <c r="B39" s="201"/>
      <c r="C39" s="199">
        <v>-301</v>
      </c>
      <c r="D39" s="199">
        <v>-408</v>
      </c>
      <c r="E39" s="199">
        <v>-2208</v>
      </c>
      <c r="F39" s="199">
        <f t="shared" si="6"/>
        <v>-1800</v>
      </c>
      <c r="G39" s="63">
        <f t="shared" si="7"/>
        <v>541.17647058823536</v>
      </c>
    </row>
    <row r="40" spans="1:12" s="12" customFormat="1" ht="25.5" customHeight="1">
      <c r="A40" s="197" t="s">
        <v>290</v>
      </c>
      <c r="B40" s="201"/>
      <c r="C40" s="199">
        <v>-7</v>
      </c>
      <c r="D40" s="199">
        <v>-12</v>
      </c>
      <c r="E40" s="199">
        <v>-6</v>
      </c>
      <c r="F40" s="199">
        <f t="shared" si="6"/>
        <v>6</v>
      </c>
      <c r="G40" s="63">
        <f t="shared" si="7"/>
        <v>50</v>
      </c>
    </row>
    <row r="41" spans="1:12" s="12" customFormat="1" ht="31.5" customHeight="1">
      <c r="A41" s="197" t="s">
        <v>288</v>
      </c>
      <c r="B41" s="201"/>
      <c r="C41" s="199">
        <v>-4</v>
      </c>
      <c r="D41" s="199">
        <v>-15</v>
      </c>
      <c r="E41" s="199">
        <v>-6</v>
      </c>
      <c r="F41" s="199">
        <f t="shared" si="6"/>
        <v>9</v>
      </c>
      <c r="G41" s="63">
        <f t="shared" si="7"/>
        <v>40</v>
      </c>
      <c r="L41" s="285"/>
    </row>
    <row r="42" spans="1:12" s="12" customFormat="1" ht="27.75" customHeight="1">
      <c r="A42" s="197" t="s">
        <v>289</v>
      </c>
      <c r="B42" s="283"/>
      <c r="C42" s="284">
        <v>-1</v>
      </c>
      <c r="D42" s="284">
        <v>-15</v>
      </c>
      <c r="E42" s="284">
        <v>-42</v>
      </c>
      <c r="F42" s="199">
        <f t="shared" ref="F42:F45" si="8">E42-D42</f>
        <v>-27</v>
      </c>
      <c r="G42" s="60">
        <f t="shared" ref="G42:G45" si="9">(E42/D42)*100</f>
        <v>280</v>
      </c>
      <c r="L42" s="285"/>
    </row>
    <row r="43" spans="1:12" s="12" customFormat="1" ht="27.75" customHeight="1">
      <c r="A43" s="352" t="s">
        <v>293</v>
      </c>
      <c r="B43" s="353"/>
      <c r="C43" s="354">
        <v>-3</v>
      </c>
      <c r="D43" s="354">
        <v>0</v>
      </c>
      <c r="E43" s="354">
        <v>0</v>
      </c>
      <c r="F43" s="354">
        <f t="shared" si="8"/>
        <v>0</v>
      </c>
      <c r="G43" s="355" t="e">
        <f t="shared" si="9"/>
        <v>#DIV/0!</v>
      </c>
      <c r="L43" s="285"/>
    </row>
    <row r="44" spans="1:12" s="12" customFormat="1" ht="27.75" customHeight="1">
      <c r="A44" s="390" t="s">
        <v>26</v>
      </c>
      <c r="B44" s="391"/>
      <c r="C44" s="392">
        <v>0</v>
      </c>
      <c r="D44" s="392">
        <v>0</v>
      </c>
      <c r="E44" s="392">
        <v>-35</v>
      </c>
      <c r="F44" s="392">
        <f t="shared" si="8"/>
        <v>-35</v>
      </c>
      <c r="G44" s="393" t="e">
        <f t="shared" si="9"/>
        <v>#DIV/0!</v>
      </c>
      <c r="L44" s="384"/>
    </row>
    <row r="45" spans="1:12" s="12" customFormat="1" ht="25.5" customHeight="1">
      <c r="A45" s="352" t="s">
        <v>292</v>
      </c>
      <c r="B45" s="353"/>
      <c r="C45" s="354">
        <v>-1</v>
      </c>
      <c r="D45" s="354">
        <v>0</v>
      </c>
      <c r="E45" s="354">
        <v>-1</v>
      </c>
      <c r="F45" s="354">
        <f t="shared" si="8"/>
        <v>-1</v>
      </c>
      <c r="G45" s="355" t="e">
        <f t="shared" si="9"/>
        <v>#DIV/0!</v>
      </c>
      <c r="L45" s="285"/>
    </row>
    <row r="46" spans="1:12" s="12" customFormat="1" ht="30" customHeight="1">
      <c r="A46" s="222" t="s">
        <v>266</v>
      </c>
      <c r="B46" s="201"/>
      <c r="C46" s="199">
        <v>-149</v>
      </c>
      <c r="D46" s="199">
        <v>-130</v>
      </c>
      <c r="E46" s="199">
        <v>-96</v>
      </c>
      <c r="F46" s="199">
        <f t="shared" si="6"/>
        <v>34</v>
      </c>
      <c r="G46" s="63">
        <f t="shared" si="7"/>
        <v>73.846153846153854</v>
      </c>
    </row>
    <row r="47" spans="1:12" s="12" customFormat="1" ht="27" customHeight="1">
      <c r="A47" s="222" t="s">
        <v>267</v>
      </c>
      <c r="B47" s="201"/>
      <c r="C47" s="199">
        <v>-163</v>
      </c>
      <c r="D47" s="199">
        <v>-85</v>
      </c>
      <c r="E47" s="199">
        <v>-97</v>
      </c>
      <c r="F47" s="199">
        <f t="shared" si="6"/>
        <v>-12</v>
      </c>
      <c r="G47" s="63">
        <f t="shared" si="7"/>
        <v>114.11764705882352</v>
      </c>
    </row>
    <row r="48" spans="1:12" s="12" customFormat="1" ht="24.75" customHeight="1">
      <c r="A48" s="222" t="s">
        <v>268</v>
      </c>
      <c r="B48" s="65"/>
      <c r="C48" s="199">
        <v>-131</v>
      </c>
      <c r="D48" s="199">
        <v>-85</v>
      </c>
      <c r="E48" s="199">
        <v>-101</v>
      </c>
      <c r="F48" s="199">
        <f t="shared" si="6"/>
        <v>-16</v>
      </c>
      <c r="G48" s="63">
        <f t="shared" si="7"/>
        <v>118.82352941176471</v>
      </c>
    </row>
    <row r="49" spans="1:8" s="12" customFormat="1" ht="27" customHeight="1">
      <c r="A49" s="69" t="s">
        <v>125</v>
      </c>
      <c r="B49" s="65">
        <v>1073</v>
      </c>
      <c r="C49" s="200">
        <f>SUM(C50:C56)</f>
        <v>2391</v>
      </c>
      <c r="D49" s="200">
        <f>SUM(D50:D56)</f>
        <v>620</v>
      </c>
      <c r="E49" s="200">
        <f>SUM(E50:E56)</f>
        <v>3645</v>
      </c>
      <c r="F49" s="200">
        <f t="shared" ref="F49:F56" si="10">E49-D49</f>
        <v>3025</v>
      </c>
      <c r="G49" s="200">
        <f t="shared" ref="G49:G56" si="11">(E49/D49)*100</f>
        <v>587.90322580645159</v>
      </c>
    </row>
    <row r="50" spans="1:8" s="12" customFormat="1" ht="32.25" customHeight="1">
      <c r="A50" s="222" t="s">
        <v>286</v>
      </c>
      <c r="B50" s="201"/>
      <c r="C50" s="199">
        <v>470</v>
      </c>
      <c r="D50" s="199">
        <v>542</v>
      </c>
      <c r="E50" s="199">
        <v>3026</v>
      </c>
      <c r="F50" s="199">
        <f t="shared" si="10"/>
        <v>2484</v>
      </c>
      <c r="G50" s="63">
        <f t="shared" si="11"/>
        <v>558.30258302583024</v>
      </c>
    </row>
    <row r="51" spans="1:8" s="12" customFormat="1" ht="30" customHeight="1">
      <c r="A51" s="197" t="s">
        <v>255</v>
      </c>
      <c r="B51" s="201"/>
      <c r="C51" s="199">
        <v>0</v>
      </c>
      <c r="D51" s="199">
        <v>3</v>
      </c>
      <c r="E51" s="199">
        <v>0</v>
      </c>
      <c r="F51" s="199">
        <f t="shared" si="10"/>
        <v>-3</v>
      </c>
      <c r="G51" s="63">
        <f t="shared" si="11"/>
        <v>0</v>
      </c>
    </row>
    <row r="52" spans="1:8" s="12" customFormat="1" ht="26.25" customHeight="1">
      <c r="A52" s="197" t="s">
        <v>256</v>
      </c>
      <c r="B52" s="65"/>
      <c r="C52" s="199">
        <v>109</v>
      </c>
      <c r="D52" s="199">
        <v>75</v>
      </c>
      <c r="E52" s="199">
        <v>137</v>
      </c>
      <c r="F52" s="199">
        <f t="shared" si="10"/>
        <v>62</v>
      </c>
      <c r="G52" s="63">
        <f t="shared" si="11"/>
        <v>182.66666666666666</v>
      </c>
    </row>
    <row r="53" spans="1:8" s="12" customFormat="1" ht="29.25" customHeight="1">
      <c r="A53" s="356" t="s">
        <v>294</v>
      </c>
      <c r="B53" s="353"/>
      <c r="C53" s="354">
        <v>311</v>
      </c>
      <c r="D53" s="354">
        <v>0</v>
      </c>
      <c r="E53" s="354">
        <v>232</v>
      </c>
      <c r="F53" s="354">
        <f t="shared" si="10"/>
        <v>232</v>
      </c>
      <c r="G53" s="357" t="e">
        <f t="shared" si="11"/>
        <v>#DIV/0!</v>
      </c>
    </row>
    <row r="54" spans="1:8" s="12" customFormat="1" ht="29.25" customHeight="1">
      <c r="A54" s="394" t="s">
        <v>330</v>
      </c>
      <c r="B54" s="391"/>
      <c r="C54" s="392">
        <v>0</v>
      </c>
      <c r="D54" s="392">
        <v>0</v>
      </c>
      <c r="E54" s="392">
        <v>250</v>
      </c>
      <c r="F54" s="392">
        <f t="shared" si="10"/>
        <v>250</v>
      </c>
      <c r="G54" s="395" t="e">
        <f t="shared" si="11"/>
        <v>#DIV/0!</v>
      </c>
    </row>
    <row r="55" spans="1:8" s="12" customFormat="1" ht="26.25" customHeight="1">
      <c r="A55" s="356" t="s">
        <v>295</v>
      </c>
      <c r="B55" s="353"/>
      <c r="C55" s="354">
        <v>1</v>
      </c>
      <c r="D55" s="354">
        <v>0</v>
      </c>
      <c r="E55" s="354">
        <v>0</v>
      </c>
      <c r="F55" s="354">
        <f t="shared" si="10"/>
        <v>0</v>
      </c>
      <c r="G55" s="357" t="e">
        <f t="shared" si="11"/>
        <v>#DIV/0!</v>
      </c>
    </row>
    <row r="56" spans="1:8" s="12" customFormat="1" ht="65.25" customHeight="1">
      <c r="A56" s="340" t="s">
        <v>287</v>
      </c>
      <c r="B56" s="341"/>
      <c r="C56" s="342">
        <v>1500</v>
      </c>
      <c r="D56" s="342">
        <v>0</v>
      </c>
      <c r="E56" s="342">
        <v>0</v>
      </c>
      <c r="F56" s="342">
        <f t="shared" si="10"/>
        <v>0</v>
      </c>
      <c r="G56" s="343" t="e">
        <f t="shared" si="11"/>
        <v>#DIV/0!</v>
      </c>
    </row>
    <row r="57" spans="1:8">
      <c r="A57" s="35"/>
      <c r="B57" s="36"/>
      <c r="D57" s="39"/>
      <c r="E57" s="40"/>
      <c r="F57" s="40"/>
      <c r="G57" s="38"/>
    </row>
    <row r="58" spans="1:8" ht="24.75" customHeight="1">
      <c r="A58" s="13" t="s">
        <v>257</v>
      </c>
      <c r="B58" s="202"/>
      <c r="C58" s="437" t="s">
        <v>57</v>
      </c>
      <c r="D58" s="437"/>
      <c r="E58" s="439" t="s">
        <v>316</v>
      </c>
      <c r="F58" s="440"/>
      <c r="G58" s="440"/>
      <c r="H58" s="27"/>
    </row>
    <row r="59" spans="1:8">
      <c r="A59" s="16" t="s">
        <v>180</v>
      </c>
      <c r="B59" s="15"/>
      <c r="C59" s="438" t="s">
        <v>185</v>
      </c>
      <c r="D59" s="438"/>
      <c r="E59" s="2"/>
      <c r="F59" s="435" t="s">
        <v>115</v>
      </c>
      <c r="G59" s="435"/>
      <c r="H59" s="11"/>
    </row>
    <row r="60" spans="1:8">
      <c r="A60" s="35"/>
      <c r="B60" s="36"/>
      <c r="D60" s="39"/>
      <c r="E60" s="40"/>
      <c r="F60" s="40"/>
      <c r="G60" s="38"/>
    </row>
    <row r="61" spans="1:8">
      <c r="A61" s="35"/>
      <c r="B61" s="36"/>
      <c r="D61" s="39"/>
      <c r="E61" s="40"/>
      <c r="F61" s="40"/>
      <c r="G61" s="38"/>
    </row>
    <row r="62" spans="1:8">
      <c r="A62" s="35"/>
      <c r="B62" s="36"/>
      <c r="D62" s="39"/>
      <c r="E62" s="40"/>
      <c r="F62" s="40"/>
      <c r="G62" s="38"/>
    </row>
    <row r="63" spans="1:8">
      <c r="A63" s="35"/>
      <c r="B63" s="36"/>
      <c r="D63" s="39"/>
      <c r="E63" s="40"/>
      <c r="F63" s="40"/>
      <c r="G63" s="38"/>
    </row>
    <row r="64" spans="1:8">
      <c r="A64" s="35"/>
      <c r="B64" s="36"/>
      <c r="D64" s="39"/>
      <c r="E64" s="40"/>
      <c r="F64" s="40"/>
      <c r="G64" s="38"/>
    </row>
    <row r="65" spans="1:7">
      <c r="A65" s="35"/>
      <c r="B65" s="36"/>
      <c r="D65" s="39"/>
      <c r="E65" s="40"/>
      <c r="F65" s="40"/>
      <c r="G65" s="38"/>
    </row>
    <row r="66" spans="1:7">
      <c r="A66" s="35"/>
      <c r="B66" s="36"/>
      <c r="D66" s="39"/>
      <c r="E66" s="40"/>
      <c r="F66" s="40"/>
      <c r="G66" s="38"/>
    </row>
    <row r="67" spans="1:7">
      <c r="A67" s="35"/>
      <c r="B67" s="36"/>
      <c r="D67" s="39"/>
      <c r="E67" s="40"/>
      <c r="F67" s="40"/>
      <c r="G67" s="38"/>
    </row>
    <row r="68" spans="1:7">
      <c r="A68" s="35"/>
      <c r="B68" s="36"/>
      <c r="D68" s="39"/>
      <c r="E68" s="40"/>
      <c r="F68" s="40"/>
      <c r="G68" s="38"/>
    </row>
    <row r="69" spans="1:7">
      <c r="A69" s="35"/>
      <c r="B69" s="36"/>
      <c r="D69" s="39"/>
      <c r="E69" s="40"/>
      <c r="F69" s="40"/>
      <c r="G69" s="38"/>
    </row>
    <row r="70" spans="1:7">
      <c r="A70" s="35"/>
      <c r="B70" s="36"/>
      <c r="D70" s="39"/>
      <c r="E70" s="40"/>
      <c r="F70" s="40"/>
      <c r="G70" s="38"/>
    </row>
    <row r="71" spans="1:7">
      <c r="A71" s="35"/>
      <c r="B71" s="36"/>
      <c r="D71" s="39"/>
      <c r="E71" s="40"/>
      <c r="F71" s="40"/>
      <c r="G71" s="38"/>
    </row>
    <row r="72" spans="1:7">
      <c r="A72" s="35"/>
      <c r="B72" s="36"/>
      <c r="D72" s="39"/>
      <c r="E72" s="40"/>
      <c r="F72" s="40"/>
      <c r="G72" s="38"/>
    </row>
    <row r="73" spans="1:7">
      <c r="A73" s="35"/>
      <c r="B73" s="36"/>
      <c r="D73" s="39"/>
      <c r="E73" s="40"/>
      <c r="F73" s="40"/>
      <c r="G73" s="38"/>
    </row>
    <row r="74" spans="1:7">
      <c r="A74" s="35"/>
      <c r="B74" s="36"/>
      <c r="D74" s="39"/>
      <c r="E74" s="40"/>
      <c r="F74" s="40"/>
      <c r="G74" s="38"/>
    </row>
    <row r="75" spans="1:7">
      <c r="A75" s="35"/>
      <c r="B75" s="36"/>
      <c r="D75" s="39"/>
      <c r="E75" s="40"/>
      <c r="F75" s="40"/>
      <c r="G75" s="38"/>
    </row>
    <row r="76" spans="1:7">
      <c r="A76" s="35"/>
      <c r="B76" s="36"/>
      <c r="D76" s="39"/>
      <c r="E76" s="40"/>
      <c r="F76" s="40"/>
      <c r="G76" s="38"/>
    </row>
    <row r="77" spans="1:7">
      <c r="A77" s="35"/>
      <c r="B77" s="36"/>
      <c r="D77" s="39"/>
      <c r="E77" s="40"/>
      <c r="F77" s="40"/>
      <c r="G77" s="38"/>
    </row>
    <row r="78" spans="1:7">
      <c r="A78" s="35"/>
      <c r="B78" s="36"/>
      <c r="D78" s="39"/>
      <c r="E78" s="40"/>
      <c r="F78" s="40"/>
      <c r="G78" s="38"/>
    </row>
    <row r="79" spans="1:7">
      <c r="A79" s="35"/>
      <c r="B79" s="36"/>
      <c r="D79" s="39"/>
      <c r="E79" s="40"/>
      <c r="F79" s="40"/>
      <c r="G79" s="38"/>
    </row>
    <row r="80" spans="1:7">
      <c r="A80" s="35"/>
      <c r="B80" s="36"/>
      <c r="D80" s="39"/>
      <c r="E80" s="40"/>
      <c r="F80" s="40"/>
      <c r="G80" s="38"/>
    </row>
    <row r="81" spans="1:7">
      <c r="A81" s="35"/>
      <c r="B81" s="36"/>
      <c r="D81" s="39"/>
      <c r="E81" s="40"/>
      <c r="F81" s="40"/>
      <c r="G81" s="38"/>
    </row>
    <row r="82" spans="1:7">
      <c r="A82" s="35"/>
      <c r="B82" s="36"/>
      <c r="D82" s="39"/>
      <c r="E82" s="40"/>
      <c r="F82" s="40"/>
      <c r="G82" s="38"/>
    </row>
    <row r="83" spans="1:7">
      <c r="A83" s="35"/>
      <c r="B83" s="36"/>
      <c r="D83" s="39"/>
      <c r="E83" s="40"/>
      <c r="F83" s="40"/>
      <c r="G83" s="38"/>
    </row>
    <row r="84" spans="1:7">
      <c r="A84" s="35"/>
      <c r="B84" s="36"/>
      <c r="D84" s="39"/>
      <c r="E84" s="40"/>
      <c r="F84" s="40"/>
      <c r="G84" s="38"/>
    </row>
    <row r="85" spans="1:7">
      <c r="A85" s="35"/>
      <c r="B85" s="36"/>
      <c r="D85" s="39"/>
      <c r="E85" s="40"/>
      <c r="F85" s="40"/>
      <c r="G85" s="38"/>
    </row>
    <row r="86" spans="1:7">
      <c r="A86" s="35"/>
      <c r="B86" s="36"/>
      <c r="D86" s="39"/>
      <c r="E86" s="40"/>
      <c r="F86" s="40"/>
      <c r="G86" s="38"/>
    </row>
    <row r="87" spans="1:7">
      <c r="A87" s="35"/>
      <c r="B87" s="36"/>
      <c r="D87" s="39"/>
      <c r="E87" s="40"/>
      <c r="F87" s="40"/>
      <c r="G87" s="38"/>
    </row>
    <row r="88" spans="1:7">
      <c r="A88" s="35"/>
      <c r="B88" s="36"/>
      <c r="D88" s="39"/>
      <c r="E88" s="40"/>
      <c r="F88" s="40"/>
      <c r="G88" s="38"/>
    </row>
    <row r="89" spans="1:7">
      <c r="A89" s="35"/>
      <c r="B89" s="36"/>
      <c r="D89" s="39"/>
      <c r="E89" s="40"/>
      <c r="F89" s="40"/>
      <c r="G89" s="38"/>
    </row>
    <row r="90" spans="1:7">
      <c r="A90" s="35"/>
      <c r="B90" s="36"/>
      <c r="D90" s="39"/>
      <c r="E90" s="40"/>
      <c r="F90" s="40"/>
      <c r="G90" s="38"/>
    </row>
    <row r="91" spans="1:7">
      <c r="A91" s="35"/>
      <c r="D91" s="39"/>
      <c r="E91" s="40"/>
      <c r="F91" s="40"/>
      <c r="G91" s="40"/>
    </row>
    <row r="92" spans="1:7">
      <c r="A92" s="5"/>
      <c r="D92" s="39"/>
      <c r="E92" s="40"/>
      <c r="F92" s="40"/>
      <c r="G92" s="40"/>
    </row>
    <row r="93" spans="1:7">
      <c r="A93" s="5"/>
      <c r="D93" s="39"/>
      <c r="E93" s="40"/>
      <c r="F93" s="40"/>
      <c r="G93" s="40"/>
    </row>
    <row r="94" spans="1:7">
      <c r="A94" s="5"/>
      <c r="D94" s="39"/>
      <c r="E94" s="40"/>
      <c r="F94" s="40"/>
      <c r="G94" s="40"/>
    </row>
    <row r="95" spans="1:7">
      <c r="A95" s="5"/>
      <c r="D95" s="39"/>
      <c r="E95" s="40"/>
      <c r="F95" s="40"/>
      <c r="G95" s="40"/>
    </row>
    <row r="96" spans="1:7">
      <c r="A96" s="5"/>
      <c r="D96" s="39"/>
      <c r="E96" s="40"/>
      <c r="F96" s="40"/>
      <c r="G96" s="40"/>
    </row>
    <row r="97" spans="1:7">
      <c r="A97" s="5"/>
      <c r="D97" s="39"/>
      <c r="E97" s="40"/>
      <c r="F97" s="40"/>
      <c r="G97" s="40"/>
    </row>
    <row r="98" spans="1:7">
      <c r="A98" s="5"/>
      <c r="D98" s="39"/>
      <c r="E98" s="40"/>
      <c r="F98" s="40"/>
      <c r="G98" s="40"/>
    </row>
    <row r="99" spans="1:7">
      <c r="A99" s="5"/>
      <c r="D99" s="39"/>
      <c r="E99" s="40"/>
      <c r="F99" s="40"/>
      <c r="G99" s="40"/>
    </row>
    <row r="100" spans="1:7">
      <c r="A100" s="5"/>
      <c r="D100" s="39"/>
      <c r="E100" s="40"/>
      <c r="F100" s="40"/>
      <c r="G100" s="40"/>
    </row>
    <row r="101" spans="1:7">
      <c r="A101" s="5"/>
      <c r="D101" s="39"/>
      <c r="E101" s="40"/>
      <c r="F101" s="40"/>
      <c r="G101" s="40"/>
    </row>
    <row r="102" spans="1:7">
      <c r="A102" s="5"/>
      <c r="D102" s="39"/>
      <c r="E102" s="40"/>
      <c r="F102" s="40"/>
      <c r="G102" s="40"/>
    </row>
    <row r="103" spans="1:7">
      <c r="A103" s="5"/>
      <c r="D103" s="39"/>
      <c r="E103" s="40"/>
      <c r="F103" s="40"/>
      <c r="G103" s="40"/>
    </row>
    <row r="104" spans="1:7">
      <c r="A104" s="5"/>
      <c r="D104" s="39"/>
      <c r="E104" s="40"/>
      <c r="F104" s="40"/>
      <c r="G104" s="40"/>
    </row>
    <row r="105" spans="1:7">
      <c r="A105" s="5"/>
      <c r="D105" s="39"/>
      <c r="E105" s="40"/>
      <c r="F105" s="40"/>
      <c r="G105" s="40"/>
    </row>
    <row r="106" spans="1:7">
      <c r="A106" s="5"/>
      <c r="D106" s="39"/>
      <c r="E106" s="40"/>
      <c r="F106" s="40"/>
      <c r="G106" s="40"/>
    </row>
    <row r="107" spans="1:7">
      <c r="A107" s="5"/>
      <c r="D107" s="39"/>
      <c r="E107" s="40"/>
      <c r="F107" s="40"/>
      <c r="G107" s="40"/>
    </row>
    <row r="108" spans="1:7">
      <c r="A108" s="5"/>
      <c r="D108" s="39"/>
      <c r="E108" s="40"/>
      <c r="F108" s="40"/>
      <c r="G108" s="40"/>
    </row>
    <row r="109" spans="1:7">
      <c r="A109" s="5"/>
      <c r="D109" s="39"/>
      <c r="E109" s="40"/>
      <c r="F109" s="40"/>
      <c r="G109" s="40"/>
    </row>
    <row r="110" spans="1:7">
      <c r="A110" s="5"/>
      <c r="D110" s="39"/>
      <c r="E110" s="40"/>
      <c r="F110" s="40"/>
      <c r="G110" s="40"/>
    </row>
    <row r="111" spans="1:7">
      <c r="A111" s="5"/>
      <c r="D111" s="39"/>
      <c r="E111" s="40"/>
      <c r="F111" s="40"/>
      <c r="G111" s="40"/>
    </row>
    <row r="112" spans="1:7">
      <c r="A112" s="5"/>
      <c r="D112" s="39"/>
      <c r="E112" s="40"/>
      <c r="F112" s="40"/>
      <c r="G112" s="40"/>
    </row>
    <row r="113" spans="1:7">
      <c r="A113" s="5"/>
      <c r="D113" s="39"/>
      <c r="E113" s="40"/>
      <c r="F113" s="40"/>
      <c r="G113" s="40"/>
    </row>
    <row r="114" spans="1:7">
      <c r="A114" s="5"/>
    </row>
    <row r="115" spans="1:7">
      <c r="A115" s="6"/>
      <c r="B115" s="2"/>
      <c r="C115" s="2"/>
      <c r="D115" s="2"/>
      <c r="E115" s="2"/>
      <c r="F115" s="2"/>
      <c r="G115" s="2"/>
    </row>
    <row r="116" spans="1:7">
      <c r="A116" s="6"/>
      <c r="B116" s="2"/>
      <c r="C116" s="2"/>
      <c r="D116" s="2"/>
      <c r="E116" s="2"/>
      <c r="F116" s="2"/>
      <c r="G116" s="2"/>
    </row>
    <row r="117" spans="1:7">
      <c r="A117" s="6"/>
      <c r="B117" s="2"/>
      <c r="C117" s="2"/>
      <c r="D117" s="2"/>
      <c r="E117" s="2"/>
      <c r="F117" s="2"/>
      <c r="G117" s="2"/>
    </row>
    <row r="118" spans="1:7">
      <c r="A118" s="6"/>
      <c r="B118" s="2"/>
      <c r="C118" s="2"/>
      <c r="D118" s="2"/>
      <c r="E118" s="2"/>
      <c r="F118" s="2"/>
      <c r="G118" s="2"/>
    </row>
    <row r="119" spans="1:7">
      <c r="A119" s="6"/>
      <c r="B119" s="2"/>
      <c r="C119" s="2"/>
      <c r="D119" s="2"/>
      <c r="E119" s="2"/>
      <c r="F119" s="2"/>
      <c r="G119" s="2"/>
    </row>
    <row r="120" spans="1:7">
      <c r="A120" s="6"/>
      <c r="B120" s="2"/>
      <c r="C120" s="2"/>
      <c r="D120" s="2"/>
      <c r="E120" s="2"/>
      <c r="F120" s="2"/>
      <c r="G120" s="2"/>
    </row>
    <row r="121" spans="1:7">
      <c r="A121" s="6"/>
      <c r="B121" s="2"/>
      <c r="C121" s="2"/>
      <c r="D121" s="2"/>
      <c r="E121" s="2"/>
      <c r="F121" s="2"/>
      <c r="G121" s="2"/>
    </row>
    <row r="122" spans="1:7">
      <c r="A122" s="6"/>
      <c r="B122" s="2"/>
      <c r="C122" s="2"/>
      <c r="D122" s="2"/>
      <c r="E122" s="2"/>
      <c r="F122" s="2"/>
      <c r="G122" s="2"/>
    </row>
    <row r="123" spans="1:7">
      <c r="A123" s="6"/>
      <c r="B123" s="2"/>
      <c r="C123" s="2"/>
      <c r="D123" s="2"/>
      <c r="E123" s="2"/>
      <c r="F123" s="2"/>
      <c r="G123" s="2"/>
    </row>
    <row r="124" spans="1:7">
      <c r="A124" s="6"/>
      <c r="B124" s="2"/>
      <c r="C124" s="2"/>
      <c r="D124" s="2"/>
      <c r="E124" s="2"/>
      <c r="F124" s="2"/>
      <c r="G124" s="2"/>
    </row>
    <row r="125" spans="1:7">
      <c r="A125" s="6"/>
      <c r="B125" s="2"/>
      <c r="C125" s="2"/>
      <c r="D125" s="2"/>
      <c r="E125" s="2"/>
      <c r="F125" s="2"/>
      <c r="G125" s="2"/>
    </row>
    <row r="126" spans="1:7">
      <c r="A126" s="6"/>
      <c r="B126" s="2"/>
      <c r="C126" s="2"/>
      <c r="D126" s="2"/>
      <c r="E126" s="2"/>
      <c r="F126" s="2"/>
      <c r="G126" s="2"/>
    </row>
    <row r="127" spans="1:7">
      <c r="A127" s="6"/>
      <c r="B127" s="2"/>
      <c r="C127" s="2"/>
      <c r="D127" s="2"/>
      <c r="E127" s="2"/>
      <c r="F127" s="2"/>
      <c r="G127" s="2"/>
    </row>
    <row r="128" spans="1:7">
      <c r="A128" s="6"/>
      <c r="B128" s="2"/>
      <c r="C128" s="2"/>
      <c r="D128" s="2"/>
      <c r="E128" s="2"/>
      <c r="F128" s="2"/>
      <c r="G128" s="2"/>
    </row>
    <row r="129" spans="1:7">
      <c r="A129" s="6"/>
      <c r="B129" s="2"/>
      <c r="C129" s="2"/>
      <c r="D129" s="2"/>
      <c r="E129" s="2"/>
      <c r="F129" s="2"/>
      <c r="G129" s="2"/>
    </row>
    <row r="130" spans="1:7">
      <c r="A130" s="6"/>
      <c r="B130" s="2"/>
      <c r="C130" s="2"/>
      <c r="D130" s="2"/>
      <c r="E130" s="2"/>
      <c r="F130" s="2"/>
      <c r="G130" s="2"/>
    </row>
    <row r="131" spans="1:7">
      <c r="A131" s="6"/>
      <c r="B131" s="2"/>
      <c r="C131" s="2"/>
      <c r="D131" s="2"/>
      <c r="E131" s="2"/>
      <c r="F131" s="2"/>
      <c r="G131" s="2"/>
    </row>
    <row r="132" spans="1:7">
      <c r="A132" s="6"/>
      <c r="B132" s="2"/>
      <c r="C132" s="2"/>
      <c r="D132" s="2"/>
      <c r="E132" s="2"/>
      <c r="F132" s="2"/>
      <c r="G132" s="2"/>
    </row>
    <row r="133" spans="1:7">
      <c r="A133" s="6"/>
      <c r="B133" s="2"/>
      <c r="C133" s="2"/>
      <c r="D133" s="2"/>
      <c r="E133" s="2"/>
      <c r="F133" s="2"/>
      <c r="G133" s="2"/>
    </row>
    <row r="134" spans="1:7">
      <c r="A134" s="6"/>
      <c r="B134" s="2"/>
      <c r="C134" s="2"/>
      <c r="D134" s="2"/>
      <c r="E134" s="2"/>
      <c r="F134" s="2"/>
      <c r="G134" s="2"/>
    </row>
    <row r="135" spans="1:7">
      <c r="A135" s="6"/>
      <c r="B135" s="2"/>
      <c r="C135" s="2"/>
      <c r="D135" s="2"/>
      <c r="E135" s="2"/>
      <c r="F135" s="2"/>
      <c r="G135" s="2"/>
    </row>
    <row r="136" spans="1:7">
      <c r="A136" s="6"/>
      <c r="B136" s="2"/>
      <c r="C136" s="2"/>
      <c r="D136" s="2"/>
      <c r="E136" s="2"/>
      <c r="F136" s="2"/>
      <c r="G136" s="2"/>
    </row>
    <row r="137" spans="1:7">
      <c r="A137" s="6"/>
      <c r="B137" s="2"/>
      <c r="C137" s="2"/>
      <c r="D137" s="2"/>
      <c r="E137" s="2"/>
      <c r="F137" s="2"/>
      <c r="G137" s="2"/>
    </row>
    <row r="138" spans="1:7">
      <c r="A138" s="6"/>
      <c r="B138" s="2"/>
      <c r="C138" s="2"/>
      <c r="D138" s="2"/>
      <c r="E138" s="2"/>
      <c r="F138" s="2"/>
      <c r="G138" s="2"/>
    </row>
    <row r="139" spans="1:7">
      <c r="A139" s="6"/>
      <c r="B139" s="2"/>
      <c r="C139" s="2"/>
      <c r="D139" s="2"/>
      <c r="E139" s="2"/>
      <c r="F139" s="2"/>
      <c r="G139" s="2"/>
    </row>
    <row r="140" spans="1:7">
      <c r="A140" s="6"/>
      <c r="B140" s="2"/>
      <c r="C140" s="2"/>
      <c r="D140" s="2"/>
      <c r="E140" s="2"/>
      <c r="F140" s="2"/>
      <c r="G140" s="2"/>
    </row>
    <row r="141" spans="1:7">
      <c r="A141" s="6"/>
      <c r="B141" s="2"/>
      <c r="C141" s="2"/>
      <c r="D141" s="2"/>
      <c r="E141" s="2"/>
      <c r="F141" s="2"/>
      <c r="G141" s="2"/>
    </row>
    <row r="142" spans="1:7">
      <c r="A142" s="6"/>
      <c r="B142" s="2"/>
      <c r="C142" s="2"/>
      <c r="D142" s="2"/>
      <c r="E142" s="2"/>
      <c r="F142" s="2"/>
      <c r="G142" s="2"/>
    </row>
    <row r="143" spans="1:7">
      <c r="A143" s="6"/>
      <c r="B143" s="2"/>
      <c r="C143" s="2"/>
      <c r="D143" s="2"/>
      <c r="E143" s="2"/>
      <c r="F143" s="2"/>
      <c r="G143" s="2"/>
    </row>
    <row r="144" spans="1:7">
      <c r="A144" s="6"/>
      <c r="B144" s="2"/>
      <c r="C144" s="2"/>
      <c r="D144" s="2"/>
      <c r="E144" s="2"/>
      <c r="F144" s="2"/>
      <c r="G144" s="2"/>
    </row>
    <row r="145" spans="1:7">
      <c r="A145" s="6"/>
      <c r="B145" s="2"/>
      <c r="C145" s="2"/>
      <c r="D145" s="2"/>
      <c r="E145" s="2"/>
      <c r="F145" s="2"/>
      <c r="G145" s="2"/>
    </row>
    <row r="146" spans="1:7">
      <c r="A146" s="6"/>
      <c r="B146" s="2"/>
      <c r="C146" s="2"/>
      <c r="D146" s="2"/>
      <c r="E146" s="2"/>
      <c r="F146" s="2"/>
      <c r="G146" s="2"/>
    </row>
    <row r="147" spans="1:7">
      <c r="A147" s="6"/>
      <c r="B147" s="2"/>
      <c r="C147" s="2"/>
      <c r="D147" s="2"/>
      <c r="E147" s="2"/>
      <c r="F147" s="2"/>
      <c r="G147" s="2"/>
    </row>
    <row r="148" spans="1:7">
      <c r="A148" s="6"/>
      <c r="B148" s="2"/>
      <c r="C148" s="2"/>
      <c r="D148" s="2"/>
      <c r="E148" s="2"/>
      <c r="F148" s="2"/>
      <c r="G148" s="2"/>
    </row>
    <row r="149" spans="1:7">
      <c r="A149" s="6"/>
      <c r="B149" s="2"/>
      <c r="C149" s="2"/>
      <c r="D149" s="2"/>
      <c r="E149" s="2"/>
      <c r="F149" s="2"/>
      <c r="G149" s="2"/>
    </row>
    <row r="150" spans="1:7">
      <c r="A150" s="6"/>
      <c r="B150" s="2"/>
      <c r="C150" s="2"/>
      <c r="D150" s="2"/>
      <c r="E150" s="2"/>
      <c r="F150" s="2"/>
      <c r="G150" s="2"/>
    </row>
    <row r="151" spans="1:7">
      <c r="A151" s="6"/>
      <c r="B151" s="2"/>
      <c r="C151" s="2"/>
      <c r="D151" s="2"/>
      <c r="E151" s="2"/>
      <c r="F151" s="2"/>
      <c r="G151" s="2"/>
    </row>
    <row r="152" spans="1:7">
      <c r="A152" s="6"/>
      <c r="B152" s="2"/>
      <c r="C152" s="2"/>
      <c r="D152" s="2"/>
      <c r="E152" s="2"/>
      <c r="F152" s="2"/>
      <c r="G152" s="2"/>
    </row>
    <row r="153" spans="1:7">
      <c r="A153" s="6"/>
      <c r="B153" s="2"/>
      <c r="C153" s="2"/>
      <c r="D153" s="2"/>
      <c r="E153" s="2"/>
      <c r="F153" s="2"/>
      <c r="G153" s="2"/>
    </row>
    <row r="154" spans="1:7">
      <c r="A154" s="6"/>
      <c r="B154" s="2"/>
      <c r="C154" s="2"/>
      <c r="D154" s="2"/>
      <c r="E154" s="2"/>
      <c r="F154" s="2"/>
      <c r="G154" s="2"/>
    </row>
    <row r="155" spans="1:7">
      <c r="A155" s="6"/>
      <c r="B155" s="2"/>
      <c r="C155" s="2"/>
      <c r="D155" s="2"/>
      <c r="E155" s="2"/>
      <c r="F155" s="2"/>
      <c r="G155" s="2"/>
    </row>
    <row r="156" spans="1:7">
      <c r="A156" s="6"/>
      <c r="B156" s="2"/>
      <c r="C156" s="2"/>
      <c r="D156" s="2"/>
      <c r="E156" s="2"/>
      <c r="F156" s="2"/>
      <c r="G156" s="2"/>
    </row>
    <row r="157" spans="1:7">
      <c r="A157" s="6"/>
      <c r="B157" s="2"/>
      <c r="C157" s="2"/>
      <c r="D157" s="2"/>
      <c r="E157" s="2"/>
      <c r="F157" s="2"/>
      <c r="G157" s="2"/>
    </row>
    <row r="158" spans="1:7">
      <c r="A158" s="6"/>
      <c r="B158" s="2"/>
      <c r="C158" s="2"/>
      <c r="D158" s="2"/>
      <c r="E158" s="2"/>
      <c r="F158" s="2"/>
      <c r="G158" s="2"/>
    </row>
    <row r="159" spans="1:7">
      <c r="A159" s="6"/>
      <c r="B159" s="2"/>
      <c r="C159" s="2"/>
      <c r="D159" s="2"/>
      <c r="E159" s="2"/>
      <c r="F159" s="2"/>
      <c r="G159" s="2"/>
    </row>
    <row r="160" spans="1:7">
      <c r="A160" s="6"/>
      <c r="B160" s="2"/>
      <c r="C160" s="2"/>
      <c r="D160" s="2"/>
      <c r="E160" s="2"/>
      <c r="F160" s="2"/>
      <c r="G160" s="2"/>
    </row>
    <row r="161" spans="1:7">
      <c r="A161" s="6"/>
      <c r="B161" s="2"/>
      <c r="C161" s="2"/>
      <c r="D161" s="2"/>
      <c r="E161" s="2"/>
      <c r="F161" s="2"/>
      <c r="G161" s="2"/>
    </row>
    <row r="162" spans="1:7">
      <c r="A162" s="6"/>
      <c r="B162" s="2"/>
      <c r="C162" s="2"/>
      <c r="D162" s="2"/>
      <c r="E162" s="2"/>
      <c r="F162" s="2"/>
      <c r="G162" s="2"/>
    </row>
    <row r="163" spans="1:7">
      <c r="A163" s="6"/>
      <c r="B163" s="2"/>
      <c r="C163" s="2"/>
      <c r="D163" s="2"/>
      <c r="E163" s="2"/>
      <c r="F163" s="2"/>
      <c r="G163" s="2"/>
    </row>
    <row r="164" spans="1:7">
      <c r="A164" s="6"/>
      <c r="B164" s="2"/>
      <c r="C164" s="2"/>
      <c r="D164" s="2"/>
      <c r="E164" s="2"/>
      <c r="F164" s="2"/>
      <c r="G164" s="2"/>
    </row>
    <row r="165" spans="1:7">
      <c r="A165" s="6"/>
      <c r="B165" s="2"/>
      <c r="C165" s="2"/>
      <c r="D165" s="2"/>
      <c r="E165" s="2"/>
      <c r="F165" s="2"/>
      <c r="G165" s="2"/>
    </row>
    <row r="166" spans="1:7">
      <c r="A166" s="6"/>
      <c r="B166" s="2"/>
      <c r="C166" s="2"/>
      <c r="D166" s="2"/>
      <c r="E166" s="2"/>
      <c r="F166" s="2"/>
      <c r="G166" s="2"/>
    </row>
    <row r="167" spans="1:7">
      <c r="A167" s="6"/>
      <c r="B167" s="2"/>
      <c r="C167" s="2"/>
      <c r="D167" s="2"/>
      <c r="E167" s="2"/>
      <c r="F167" s="2"/>
      <c r="G167" s="2"/>
    </row>
    <row r="168" spans="1:7">
      <c r="A168" s="6"/>
      <c r="B168" s="2"/>
      <c r="C168" s="2"/>
      <c r="D168" s="2"/>
      <c r="E168" s="2"/>
      <c r="F168" s="2"/>
      <c r="G168" s="2"/>
    </row>
    <row r="169" spans="1:7">
      <c r="A169" s="6"/>
      <c r="B169" s="2"/>
      <c r="C169" s="2"/>
      <c r="D169" s="2"/>
      <c r="E169" s="2"/>
      <c r="F169" s="2"/>
      <c r="G169" s="2"/>
    </row>
    <row r="170" spans="1:7">
      <c r="A170" s="6"/>
      <c r="B170" s="2"/>
      <c r="C170" s="2"/>
      <c r="D170" s="2"/>
      <c r="E170" s="2"/>
      <c r="F170" s="2"/>
      <c r="G170" s="2"/>
    </row>
    <row r="171" spans="1:7">
      <c r="A171" s="6"/>
      <c r="B171" s="2"/>
      <c r="C171" s="2"/>
      <c r="D171" s="2"/>
      <c r="E171" s="2"/>
      <c r="F171" s="2"/>
      <c r="G171" s="2"/>
    </row>
    <row r="172" spans="1:7">
      <c r="A172" s="6"/>
      <c r="B172" s="2"/>
      <c r="C172" s="2"/>
      <c r="D172" s="2"/>
      <c r="E172" s="2"/>
      <c r="F172" s="2"/>
      <c r="G172" s="2"/>
    </row>
    <row r="173" spans="1:7">
      <c r="A173" s="6"/>
      <c r="B173" s="2"/>
      <c r="C173" s="2"/>
      <c r="D173" s="2"/>
      <c r="E173" s="2"/>
      <c r="F173" s="2"/>
      <c r="G173" s="2"/>
    </row>
    <row r="174" spans="1:7">
      <c r="A174" s="6"/>
      <c r="B174" s="2"/>
      <c r="C174" s="2"/>
      <c r="D174" s="2"/>
      <c r="E174" s="2"/>
      <c r="F174" s="2"/>
      <c r="G174" s="2"/>
    </row>
    <row r="175" spans="1:7">
      <c r="A175" s="6"/>
      <c r="B175" s="2"/>
      <c r="C175" s="2"/>
      <c r="D175" s="2"/>
      <c r="E175" s="2"/>
      <c r="F175" s="2"/>
      <c r="G175" s="2"/>
    </row>
    <row r="176" spans="1:7">
      <c r="A176" s="6"/>
      <c r="B176" s="2"/>
      <c r="C176" s="2"/>
      <c r="D176" s="2"/>
      <c r="E176" s="2"/>
      <c r="F176" s="2"/>
      <c r="G176" s="2"/>
    </row>
    <row r="177" spans="1:7">
      <c r="A177" s="6"/>
      <c r="B177" s="2"/>
      <c r="C177" s="2"/>
      <c r="D177" s="2"/>
      <c r="E177" s="2"/>
      <c r="F177" s="2"/>
      <c r="G177" s="2"/>
    </row>
    <row r="178" spans="1:7">
      <c r="A178" s="6"/>
      <c r="B178" s="2"/>
      <c r="C178" s="2"/>
      <c r="D178" s="2"/>
      <c r="E178" s="2"/>
      <c r="F178" s="2"/>
      <c r="G178" s="2"/>
    </row>
    <row r="179" spans="1:7">
      <c r="A179" s="6"/>
      <c r="B179" s="2"/>
      <c r="C179" s="2"/>
      <c r="D179" s="2"/>
      <c r="E179" s="2"/>
      <c r="F179" s="2"/>
      <c r="G179" s="2"/>
    </row>
    <row r="180" spans="1:7">
      <c r="A180" s="6"/>
      <c r="B180" s="2"/>
      <c r="C180" s="2"/>
      <c r="D180" s="2"/>
      <c r="E180" s="2"/>
      <c r="F180" s="2"/>
      <c r="G180" s="2"/>
    </row>
    <row r="181" spans="1:7">
      <c r="A181" s="6"/>
      <c r="B181" s="2"/>
      <c r="C181" s="2"/>
      <c r="D181" s="2"/>
      <c r="E181" s="2"/>
      <c r="F181" s="2"/>
      <c r="G181" s="2"/>
    </row>
    <row r="182" spans="1:7">
      <c r="A182" s="6"/>
      <c r="B182" s="2"/>
      <c r="C182" s="2"/>
      <c r="D182" s="2"/>
      <c r="E182" s="2"/>
      <c r="F182" s="2"/>
      <c r="G182" s="2"/>
    </row>
    <row r="183" spans="1:7">
      <c r="A183" s="6"/>
      <c r="B183" s="2"/>
      <c r="C183" s="2"/>
      <c r="D183" s="2"/>
      <c r="E183" s="2"/>
      <c r="F183" s="2"/>
      <c r="G183" s="2"/>
    </row>
    <row r="184" spans="1:7">
      <c r="A184" s="6"/>
      <c r="B184" s="2"/>
      <c r="C184" s="2"/>
      <c r="D184" s="2"/>
      <c r="E184" s="2"/>
      <c r="F184" s="2"/>
      <c r="G184" s="2"/>
    </row>
    <row r="185" spans="1:7">
      <c r="A185" s="6"/>
      <c r="B185" s="2"/>
      <c r="C185" s="2"/>
      <c r="D185" s="2"/>
      <c r="E185" s="2"/>
      <c r="F185" s="2"/>
      <c r="G185" s="2"/>
    </row>
    <row r="186" spans="1:7">
      <c r="A186" s="6"/>
      <c r="B186" s="2"/>
      <c r="C186" s="2"/>
      <c r="D186" s="2"/>
      <c r="E186" s="2"/>
      <c r="F186" s="2"/>
      <c r="G186" s="2"/>
    </row>
    <row r="187" spans="1:7">
      <c r="A187" s="6"/>
      <c r="B187" s="2"/>
      <c r="C187" s="2"/>
      <c r="D187" s="2"/>
      <c r="E187" s="2"/>
      <c r="F187" s="2"/>
      <c r="G187" s="2"/>
    </row>
    <row r="188" spans="1:7">
      <c r="A188" s="6"/>
      <c r="B188" s="2"/>
      <c r="C188" s="2"/>
      <c r="D188" s="2"/>
      <c r="E188" s="2"/>
      <c r="F188" s="2"/>
      <c r="G188" s="2"/>
    </row>
    <row r="189" spans="1:7">
      <c r="A189" s="6"/>
      <c r="B189" s="2"/>
      <c r="C189" s="2"/>
      <c r="D189" s="2"/>
      <c r="E189" s="2"/>
      <c r="F189" s="2"/>
      <c r="G189" s="2"/>
    </row>
    <row r="190" spans="1:7">
      <c r="A190" s="6"/>
      <c r="B190" s="2"/>
      <c r="C190" s="2"/>
      <c r="D190" s="2"/>
      <c r="E190" s="2"/>
      <c r="F190" s="2"/>
      <c r="G190" s="2"/>
    </row>
    <row r="191" spans="1:7">
      <c r="A191" s="6"/>
      <c r="B191" s="2"/>
      <c r="C191" s="2"/>
      <c r="D191" s="2"/>
      <c r="E191" s="2"/>
      <c r="F191" s="2"/>
      <c r="G191" s="2"/>
    </row>
    <row r="192" spans="1:7">
      <c r="A192" s="6"/>
      <c r="B192" s="2"/>
      <c r="C192" s="2"/>
      <c r="D192" s="2"/>
      <c r="E192" s="2"/>
      <c r="F192" s="2"/>
      <c r="G192" s="2"/>
    </row>
    <row r="193" spans="1:7">
      <c r="A193" s="6"/>
      <c r="B193" s="2"/>
      <c r="C193" s="2"/>
      <c r="D193" s="2"/>
      <c r="E193" s="2"/>
      <c r="F193" s="2"/>
      <c r="G193" s="2"/>
    </row>
    <row r="194" spans="1:7">
      <c r="A194" s="6"/>
      <c r="B194" s="2"/>
      <c r="C194" s="2"/>
      <c r="D194" s="2"/>
      <c r="E194" s="2"/>
      <c r="F194" s="2"/>
      <c r="G194" s="2"/>
    </row>
    <row r="195" spans="1:7">
      <c r="A195" s="6"/>
      <c r="B195" s="2"/>
      <c r="C195" s="2"/>
      <c r="D195" s="2"/>
      <c r="E195" s="2"/>
      <c r="F195" s="2"/>
      <c r="G195" s="2"/>
    </row>
    <row r="196" spans="1:7">
      <c r="A196" s="6"/>
      <c r="B196" s="2"/>
      <c r="C196" s="2"/>
      <c r="D196" s="2"/>
      <c r="E196" s="2"/>
      <c r="F196" s="2"/>
      <c r="G196" s="2"/>
    </row>
    <row r="197" spans="1:7">
      <c r="A197" s="6"/>
      <c r="B197" s="2"/>
      <c r="C197" s="2"/>
      <c r="D197" s="2"/>
      <c r="E197" s="2"/>
      <c r="F197" s="2"/>
      <c r="G197" s="2"/>
    </row>
    <row r="198" spans="1:7">
      <c r="A198" s="6"/>
      <c r="B198" s="2"/>
      <c r="C198" s="2"/>
      <c r="D198" s="2"/>
      <c r="E198" s="2"/>
      <c r="F198" s="2"/>
      <c r="G198" s="2"/>
    </row>
    <row r="199" spans="1:7">
      <c r="A199" s="6"/>
      <c r="B199" s="2"/>
      <c r="C199" s="2"/>
      <c r="D199" s="2"/>
      <c r="E199" s="2"/>
      <c r="F199" s="2"/>
      <c r="G199" s="2"/>
    </row>
    <row r="200" spans="1:7">
      <c r="A200" s="6"/>
      <c r="B200" s="2"/>
      <c r="C200" s="2"/>
      <c r="D200" s="2"/>
      <c r="E200" s="2"/>
      <c r="F200" s="2"/>
      <c r="G200" s="2"/>
    </row>
    <row r="201" spans="1:7">
      <c r="A201" s="6"/>
      <c r="B201" s="2"/>
      <c r="C201" s="2"/>
      <c r="D201" s="2"/>
      <c r="E201" s="2"/>
      <c r="F201" s="2"/>
      <c r="G201" s="2"/>
    </row>
    <row r="202" spans="1:7">
      <c r="A202" s="6"/>
      <c r="B202" s="2"/>
      <c r="C202" s="2"/>
      <c r="D202" s="2"/>
      <c r="E202" s="2"/>
      <c r="F202" s="2"/>
      <c r="G202" s="2"/>
    </row>
    <row r="203" spans="1:7">
      <c r="A203" s="6"/>
      <c r="B203" s="2"/>
      <c r="C203" s="2"/>
      <c r="D203" s="2"/>
      <c r="E203" s="2"/>
      <c r="F203" s="2"/>
      <c r="G203" s="2"/>
    </row>
    <row r="204" spans="1:7">
      <c r="A204" s="6"/>
      <c r="B204" s="2"/>
      <c r="C204" s="2"/>
      <c r="D204" s="2"/>
      <c r="E204" s="2"/>
      <c r="F204" s="2"/>
      <c r="G204" s="2"/>
    </row>
    <row r="205" spans="1:7">
      <c r="A205" s="6"/>
      <c r="B205" s="2"/>
      <c r="C205" s="2"/>
      <c r="D205" s="2"/>
      <c r="E205" s="2"/>
      <c r="F205" s="2"/>
      <c r="G205" s="2"/>
    </row>
    <row r="206" spans="1:7">
      <c r="A206" s="6"/>
      <c r="B206" s="2"/>
      <c r="C206" s="2"/>
      <c r="D206" s="2"/>
      <c r="E206" s="2"/>
      <c r="F206" s="2"/>
      <c r="G206" s="2"/>
    </row>
    <row r="207" spans="1:7">
      <c r="A207" s="6"/>
      <c r="B207" s="2"/>
      <c r="C207" s="2"/>
      <c r="D207" s="2"/>
      <c r="E207" s="2"/>
      <c r="F207" s="2"/>
      <c r="G207" s="2"/>
    </row>
    <row r="208" spans="1:7">
      <c r="A208" s="6"/>
      <c r="B208" s="2"/>
      <c r="C208" s="2"/>
      <c r="D208" s="2"/>
      <c r="E208" s="2"/>
      <c r="F208" s="2"/>
      <c r="G208" s="2"/>
    </row>
    <row r="209" spans="1:7">
      <c r="A209" s="6"/>
      <c r="B209" s="2"/>
      <c r="C209" s="2"/>
      <c r="D209" s="2"/>
      <c r="E209" s="2"/>
      <c r="F209" s="2"/>
      <c r="G209" s="2"/>
    </row>
    <row r="210" spans="1:7">
      <c r="A210" s="6"/>
      <c r="B210" s="2"/>
      <c r="C210" s="2"/>
      <c r="D210" s="2"/>
      <c r="E210" s="2"/>
      <c r="F210" s="2"/>
      <c r="G210" s="2"/>
    </row>
    <row r="211" spans="1:7">
      <c r="A211" s="6"/>
      <c r="B211" s="2"/>
      <c r="C211" s="2"/>
      <c r="D211" s="2"/>
      <c r="E211" s="2"/>
      <c r="F211" s="2"/>
      <c r="G211" s="2"/>
    </row>
    <row r="212" spans="1:7">
      <c r="A212" s="6"/>
      <c r="B212" s="2"/>
      <c r="C212" s="2"/>
      <c r="D212" s="2"/>
      <c r="E212" s="2"/>
      <c r="F212" s="2"/>
      <c r="G212" s="2"/>
    </row>
    <row r="213" spans="1:7">
      <c r="A213" s="6"/>
      <c r="B213" s="2"/>
      <c r="C213" s="2"/>
      <c r="D213" s="2"/>
      <c r="E213" s="2"/>
      <c r="F213" s="2"/>
      <c r="G213" s="2"/>
    </row>
    <row r="214" spans="1:7">
      <c r="A214" s="6"/>
      <c r="B214" s="2"/>
      <c r="C214" s="2"/>
      <c r="D214" s="2"/>
      <c r="E214" s="2"/>
      <c r="F214" s="2"/>
      <c r="G214" s="2"/>
    </row>
    <row r="215" spans="1:7">
      <c r="A215" s="6"/>
      <c r="B215" s="2"/>
      <c r="C215" s="2"/>
      <c r="D215" s="2"/>
      <c r="E215" s="2"/>
      <c r="F215" s="2"/>
      <c r="G215" s="2"/>
    </row>
    <row r="216" spans="1:7">
      <c r="A216" s="6"/>
      <c r="B216" s="2"/>
      <c r="C216" s="2"/>
      <c r="D216" s="2"/>
      <c r="E216" s="2"/>
      <c r="F216" s="2"/>
      <c r="G216" s="2"/>
    </row>
    <row r="217" spans="1:7">
      <c r="A217" s="6"/>
      <c r="B217" s="2"/>
      <c r="C217" s="2"/>
      <c r="D217" s="2"/>
      <c r="E217" s="2"/>
      <c r="F217" s="2"/>
      <c r="G217" s="2"/>
    </row>
    <row r="218" spans="1:7">
      <c r="A218" s="6"/>
      <c r="B218" s="2"/>
      <c r="C218" s="2"/>
      <c r="D218" s="2"/>
      <c r="E218" s="2"/>
      <c r="F218" s="2"/>
      <c r="G218" s="2"/>
    </row>
    <row r="219" spans="1:7">
      <c r="A219" s="6"/>
      <c r="B219" s="2"/>
      <c r="C219" s="2"/>
      <c r="D219" s="2"/>
      <c r="E219" s="2"/>
      <c r="F219" s="2"/>
      <c r="G219" s="2"/>
    </row>
    <row r="220" spans="1:7">
      <c r="A220" s="6"/>
      <c r="B220" s="2"/>
      <c r="C220" s="2"/>
      <c r="D220" s="2"/>
      <c r="E220" s="2"/>
      <c r="F220" s="2"/>
      <c r="G220" s="2"/>
    </row>
    <row r="221" spans="1:7">
      <c r="A221" s="6"/>
      <c r="B221" s="2"/>
      <c r="C221" s="2"/>
      <c r="D221" s="2"/>
      <c r="E221" s="2"/>
      <c r="F221" s="2"/>
      <c r="G221" s="2"/>
    </row>
    <row r="222" spans="1:7">
      <c r="A222" s="6"/>
      <c r="B222" s="2"/>
      <c r="C222" s="2"/>
      <c r="D222" s="2"/>
      <c r="E222" s="2"/>
      <c r="F222" s="2"/>
      <c r="G222" s="2"/>
    </row>
    <row r="223" spans="1:7">
      <c r="A223" s="6"/>
      <c r="B223" s="2"/>
      <c r="C223" s="2"/>
      <c r="D223" s="2"/>
      <c r="E223" s="2"/>
      <c r="F223" s="2"/>
      <c r="G223" s="2"/>
    </row>
    <row r="224" spans="1:7">
      <c r="A224" s="6"/>
      <c r="B224" s="2"/>
      <c r="C224" s="2"/>
      <c r="D224" s="2"/>
      <c r="E224" s="2"/>
      <c r="F224" s="2"/>
      <c r="G224" s="2"/>
    </row>
    <row r="225" spans="1:7">
      <c r="A225" s="6"/>
      <c r="B225" s="2"/>
      <c r="C225" s="2"/>
      <c r="D225" s="2"/>
      <c r="E225" s="2"/>
      <c r="F225" s="2"/>
      <c r="G225" s="2"/>
    </row>
    <row r="226" spans="1:7">
      <c r="A226" s="6"/>
      <c r="B226" s="2"/>
      <c r="C226" s="2"/>
      <c r="D226" s="2"/>
      <c r="E226" s="2"/>
      <c r="F226" s="2"/>
      <c r="G226" s="2"/>
    </row>
    <row r="227" spans="1:7">
      <c r="A227" s="6"/>
      <c r="B227" s="2"/>
      <c r="C227" s="2"/>
      <c r="D227" s="2"/>
      <c r="E227" s="2"/>
      <c r="F227" s="2"/>
      <c r="G227" s="2"/>
    </row>
    <row r="228" spans="1:7">
      <c r="A228" s="6"/>
      <c r="B228" s="2"/>
      <c r="C228" s="2"/>
      <c r="D228" s="2"/>
      <c r="E228" s="2"/>
      <c r="F228" s="2"/>
      <c r="G228" s="2"/>
    </row>
    <row r="229" spans="1:7">
      <c r="A229" s="6"/>
      <c r="B229" s="2"/>
      <c r="C229" s="2"/>
      <c r="D229" s="2"/>
      <c r="E229" s="2"/>
      <c r="F229" s="2"/>
      <c r="G229" s="2"/>
    </row>
    <row r="230" spans="1:7">
      <c r="A230" s="6"/>
      <c r="B230" s="2"/>
      <c r="C230" s="2"/>
      <c r="D230" s="2"/>
      <c r="E230" s="2"/>
      <c r="F230" s="2"/>
      <c r="G230" s="2"/>
    </row>
    <row r="231" spans="1:7">
      <c r="A231" s="6"/>
      <c r="B231" s="2"/>
      <c r="C231" s="2"/>
      <c r="D231" s="2"/>
      <c r="E231" s="2"/>
      <c r="F231" s="2"/>
      <c r="G231" s="2"/>
    </row>
    <row r="232" spans="1:7">
      <c r="A232" s="6"/>
      <c r="B232" s="2"/>
      <c r="C232" s="2"/>
      <c r="D232" s="2"/>
      <c r="E232" s="2"/>
      <c r="F232" s="2"/>
      <c r="G232" s="2"/>
    </row>
    <row r="233" spans="1:7">
      <c r="A233" s="6"/>
      <c r="B233" s="2"/>
      <c r="C233" s="2"/>
      <c r="D233" s="2"/>
      <c r="E233" s="2"/>
      <c r="F233" s="2"/>
      <c r="G233" s="2"/>
    </row>
    <row r="234" spans="1:7">
      <c r="A234" s="6"/>
      <c r="B234" s="2"/>
      <c r="C234" s="2"/>
      <c r="D234" s="2"/>
      <c r="E234" s="2"/>
      <c r="F234" s="2"/>
      <c r="G234" s="2"/>
    </row>
    <row r="235" spans="1:7">
      <c r="A235" s="6"/>
      <c r="B235" s="2"/>
      <c r="C235" s="2"/>
      <c r="D235" s="2"/>
      <c r="E235" s="2"/>
      <c r="F235" s="2"/>
      <c r="G235" s="2"/>
    </row>
    <row r="236" spans="1:7">
      <c r="A236" s="6"/>
      <c r="B236" s="2"/>
      <c r="C236" s="2"/>
      <c r="D236" s="2"/>
      <c r="E236" s="2"/>
      <c r="F236" s="2"/>
      <c r="G236" s="2"/>
    </row>
    <row r="237" spans="1:7">
      <c r="A237" s="6"/>
      <c r="B237" s="2"/>
      <c r="C237" s="2"/>
      <c r="D237" s="2"/>
      <c r="E237" s="2"/>
      <c r="F237" s="2"/>
      <c r="G237" s="2"/>
    </row>
    <row r="238" spans="1:7">
      <c r="A238" s="6"/>
      <c r="B238" s="2"/>
      <c r="C238" s="2"/>
      <c r="D238" s="2"/>
      <c r="E238" s="2"/>
      <c r="F238" s="2"/>
      <c r="G238" s="2"/>
    </row>
    <row r="239" spans="1:7">
      <c r="A239" s="6"/>
      <c r="B239" s="2"/>
      <c r="C239" s="2"/>
      <c r="D239" s="2"/>
      <c r="E239" s="2"/>
      <c r="F239" s="2"/>
      <c r="G239" s="2"/>
    </row>
    <row r="240" spans="1:7">
      <c r="A240" s="6"/>
      <c r="B240" s="2"/>
      <c r="C240" s="2"/>
      <c r="D240" s="2"/>
      <c r="E240" s="2"/>
      <c r="F240" s="2"/>
      <c r="G240" s="2"/>
    </row>
    <row r="241" spans="1:7">
      <c r="A241" s="6"/>
      <c r="B241" s="2"/>
      <c r="C241" s="2"/>
      <c r="D241" s="2"/>
      <c r="E241" s="2"/>
      <c r="F241" s="2"/>
      <c r="G241" s="2"/>
    </row>
    <row r="242" spans="1:7">
      <c r="A242" s="6"/>
      <c r="B242" s="2"/>
      <c r="C242" s="2"/>
      <c r="D242" s="2"/>
      <c r="E242" s="2"/>
      <c r="F242" s="2"/>
      <c r="G242" s="2"/>
    </row>
    <row r="243" spans="1:7">
      <c r="A243" s="6"/>
      <c r="B243" s="2"/>
      <c r="C243" s="2"/>
      <c r="D243" s="2"/>
      <c r="E243" s="2"/>
      <c r="F243" s="2"/>
      <c r="G243" s="2"/>
    </row>
    <row r="244" spans="1:7">
      <c r="A244" s="6"/>
      <c r="B244" s="2"/>
      <c r="C244" s="2"/>
      <c r="D244" s="2"/>
      <c r="E244" s="2"/>
      <c r="F244" s="2"/>
      <c r="G244" s="2"/>
    </row>
    <row r="245" spans="1:7">
      <c r="A245" s="6"/>
      <c r="B245" s="2"/>
      <c r="C245" s="2"/>
      <c r="D245" s="2"/>
      <c r="E245" s="2"/>
      <c r="F245" s="2"/>
      <c r="G245" s="2"/>
    </row>
    <row r="246" spans="1:7">
      <c r="A246" s="6"/>
      <c r="B246" s="2"/>
      <c r="C246" s="2"/>
      <c r="D246" s="2"/>
      <c r="E246" s="2"/>
      <c r="F246" s="2"/>
      <c r="G246" s="2"/>
    </row>
    <row r="247" spans="1:7">
      <c r="A247" s="6"/>
      <c r="B247" s="2"/>
      <c r="C247" s="2"/>
      <c r="D247" s="2"/>
      <c r="E247" s="2"/>
      <c r="F247" s="2"/>
      <c r="G247" s="2"/>
    </row>
    <row r="248" spans="1:7">
      <c r="A248" s="6"/>
      <c r="B248" s="2"/>
      <c r="C248" s="2"/>
      <c r="D248" s="2"/>
      <c r="E248" s="2"/>
      <c r="F248" s="2"/>
      <c r="G248" s="2"/>
    </row>
    <row r="249" spans="1:7">
      <c r="A249" s="6"/>
      <c r="B249" s="2"/>
      <c r="C249" s="2"/>
      <c r="D249" s="2"/>
      <c r="E249" s="2"/>
      <c r="F249" s="2"/>
      <c r="G249" s="2"/>
    </row>
    <row r="250" spans="1:7">
      <c r="A250" s="6"/>
      <c r="B250" s="2"/>
      <c r="C250" s="2"/>
      <c r="D250" s="2"/>
      <c r="E250" s="2"/>
      <c r="F250" s="2"/>
      <c r="G250" s="2"/>
    </row>
    <row r="251" spans="1:7">
      <c r="A251" s="6"/>
      <c r="B251" s="2"/>
      <c r="C251" s="2"/>
      <c r="D251" s="2"/>
      <c r="E251" s="2"/>
      <c r="F251" s="2"/>
      <c r="G251" s="2"/>
    </row>
    <row r="252" spans="1:7">
      <c r="A252" s="6"/>
      <c r="B252" s="2"/>
      <c r="C252" s="2"/>
      <c r="D252" s="2"/>
      <c r="E252" s="2"/>
      <c r="F252" s="2"/>
      <c r="G252" s="2"/>
    </row>
    <row r="253" spans="1:7">
      <c r="A253" s="6"/>
      <c r="B253" s="2"/>
      <c r="C253" s="2"/>
      <c r="D253" s="2"/>
      <c r="E253" s="2"/>
      <c r="F253" s="2"/>
      <c r="G253" s="2"/>
    </row>
    <row r="254" spans="1:7">
      <c r="A254" s="6"/>
      <c r="B254" s="2"/>
      <c r="C254" s="2"/>
      <c r="D254" s="2"/>
      <c r="E254" s="2"/>
      <c r="F254" s="2"/>
      <c r="G254" s="2"/>
    </row>
    <row r="255" spans="1:7">
      <c r="A255" s="6"/>
      <c r="B255" s="2"/>
      <c r="C255" s="2"/>
      <c r="D255" s="2"/>
      <c r="E255" s="2"/>
      <c r="F255" s="2"/>
      <c r="G255" s="2"/>
    </row>
    <row r="256" spans="1:7">
      <c r="A256" s="6"/>
      <c r="B256" s="2"/>
      <c r="C256" s="2"/>
      <c r="D256" s="2"/>
      <c r="E256" s="2"/>
      <c r="F256" s="2"/>
      <c r="G256" s="2"/>
    </row>
    <row r="257" spans="1:7">
      <c r="A257" s="6"/>
      <c r="B257" s="2"/>
      <c r="C257" s="2"/>
      <c r="D257" s="2"/>
      <c r="E257" s="2"/>
      <c r="F257" s="2"/>
      <c r="G257" s="2"/>
    </row>
    <row r="258" spans="1:7">
      <c r="A258" s="6"/>
      <c r="B258" s="2"/>
      <c r="C258" s="2"/>
      <c r="D258" s="2"/>
      <c r="E258" s="2"/>
      <c r="F258" s="2"/>
      <c r="G258" s="2"/>
    </row>
    <row r="259" spans="1:7">
      <c r="A259" s="6"/>
      <c r="B259" s="2"/>
      <c r="C259" s="2"/>
      <c r="D259" s="2"/>
      <c r="E259" s="2"/>
      <c r="F259" s="2"/>
      <c r="G259" s="2"/>
    </row>
    <row r="260" spans="1:7">
      <c r="A260" s="6"/>
      <c r="B260" s="2"/>
      <c r="C260" s="2"/>
      <c r="D260" s="2"/>
      <c r="E260" s="2"/>
      <c r="F260" s="2"/>
      <c r="G260" s="2"/>
    </row>
    <row r="261" spans="1:7">
      <c r="A261" s="6"/>
      <c r="B261" s="2"/>
      <c r="C261" s="2"/>
      <c r="D261" s="2"/>
      <c r="E261" s="2"/>
      <c r="F261" s="2"/>
      <c r="G261" s="2"/>
    </row>
    <row r="262" spans="1:7">
      <c r="A262" s="6"/>
      <c r="B262" s="2"/>
      <c r="C262" s="2"/>
      <c r="D262" s="2"/>
      <c r="E262" s="2"/>
      <c r="F262" s="2"/>
      <c r="G262" s="2"/>
    </row>
    <row r="263" spans="1:7">
      <c r="A263" s="6"/>
      <c r="B263" s="2"/>
      <c r="C263" s="2"/>
      <c r="D263" s="2"/>
      <c r="E263" s="2"/>
      <c r="F263" s="2"/>
      <c r="G263" s="2"/>
    </row>
    <row r="264" spans="1:7">
      <c r="A264" s="6"/>
      <c r="B264" s="2"/>
      <c r="C264" s="2"/>
      <c r="D264" s="2"/>
      <c r="E264" s="2"/>
      <c r="F264" s="2"/>
      <c r="G264" s="2"/>
    </row>
    <row r="265" spans="1:7">
      <c r="A265" s="6"/>
      <c r="B265" s="2"/>
      <c r="C265" s="2"/>
      <c r="D265" s="2"/>
      <c r="E265" s="2"/>
      <c r="F265" s="2"/>
      <c r="G265" s="2"/>
    </row>
    <row r="266" spans="1:7">
      <c r="A266" s="6"/>
      <c r="B266" s="2"/>
      <c r="C266" s="2"/>
      <c r="D266" s="2"/>
      <c r="E266" s="2"/>
      <c r="F266" s="2"/>
      <c r="G266" s="2"/>
    </row>
    <row r="267" spans="1:7">
      <c r="A267" s="6"/>
      <c r="B267" s="2"/>
      <c r="C267" s="2"/>
      <c r="D267" s="2"/>
      <c r="E267" s="2"/>
      <c r="F267" s="2"/>
      <c r="G267" s="2"/>
    </row>
    <row r="268" spans="1:7">
      <c r="A268" s="6"/>
      <c r="B268" s="2"/>
      <c r="C268" s="2"/>
      <c r="D268" s="2"/>
      <c r="E268" s="2"/>
      <c r="F268" s="2"/>
      <c r="G268" s="2"/>
    </row>
    <row r="269" spans="1:7">
      <c r="A269" s="6"/>
      <c r="B269" s="2"/>
      <c r="C269" s="2"/>
      <c r="D269" s="2"/>
      <c r="E269" s="2"/>
      <c r="F269" s="2"/>
      <c r="G269" s="2"/>
    </row>
    <row r="270" spans="1:7">
      <c r="A270" s="6"/>
      <c r="B270" s="2"/>
      <c r="C270" s="2"/>
      <c r="D270" s="2"/>
      <c r="E270" s="2"/>
      <c r="F270" s="2"/>
      <c r="G270" s="2"/>
    </row>
    <row r="271" spans="1:7">
      <c r="A271" s="6"/>
      <c r="B271" s="2"/>
      <c r="C271" s="2"/>
      <c r="D271" s="2"/>
      <c r="E271" s="2"/>
      <c r="F271" s="2"/>
      <c r="G271" s="2"/>
    </row>
    <row r="272" spans="1:7">
      <c r="A272" s="6"/>
      <c r="B272" s="2"/>
      <c r="C272" s="2"/>
      <c r="D272" s="2"/>
      <c r="E272" s="2"/>
      <c r="F272" s="2"/>
      <c r="G272" s="2"/>
    </row>
    <row r="273" spans="1:7">
      <c r="A273" s="6"/>
      <c r="B273" s="2"/>
      <c r="C273" s="2"/>
      <c r="D273" s="2"/>
      <c r="E273" s="2"/>
      <c r="F273" s="2"/>
      <c r="G273" s="2"/>
    </row>
    <row r="274" spans="1:7">
      <c r="A274" s="6"/>
      <c r="B274" s="2"/>
      <c r="C274" s="2"/>
      <c r="D274" s="2"/>
      <c r="E274" s="2"/>
      <c r="F274" s="2"/>
      <c r="G274" s="2"/>
    </row>
    <row r="275" spans="1:7">
      <c r="A275" s="6"/>
      <c r="B275" s="2"/>
      <c r="C275" s="2"/>
      <c r="D275" s="2"/>
      <c r="E275" s="2"/>
      <c r="F275" s="2"/>
      <c r="G275" s="2"/>
    </row>
    <row r="276" spans="1:7">
      <c r="A276" s="6"/>
      <c r="B276" s="2"/>
      <c r="C276" s="2"/>
      <c r="D276" s="2"/>
      <c r="E276" s="2"/>
      <c r="F276" s="2"/>
      <c r="G276" s="2"/>
    </row>
    <row r="277" spans="1:7">
      <c r="A277" s="6"/>
      <c r="B277" s="2"/>
      <c r="C277" s="2"/>
      <c r="D277" s="2"/>
      <c r="E277" s="2"/>
      <c r="F277" s="2"/>
      <c r="G277" s="2"/>
    </row>
    <row r="278" spans="1:7">
      <c r="A278" s="6"/>
      <c r="B278" s="2"/>
      <c r="C278" s="2"/>
      <c r="D278" s="2"/>
      <c r="E278" s="2"/>
      <c r="F278" s="2"/>
      <c r="G278" s="2"/>
    </row>
    <row r="279" spans="1:7">
      <c r="A279" s="6"/>
      <c r="B279" s="2"/>
      <c r="C279" s="2"/>
      <c r="D279" s="2"/>
      <c r="E279" s="2"/>
      <c r="F279" s="2"/>
      <c r="G279" s="2"/>
    </row>
    <row r="280" spans="1:7">
      <c r="A280" s="6"/>
      <c r="B280" s="2"/>
      <c r="C280" s="2"/>
      <c r="D280" s="2"/>
      <c r="E280" s="2"/>
      <c r="F280" s="2"/>
      <c r="G280" s="2"/>
    </row>
    <row r="281" spans="1:7">
      <c r="A281" s="6"/>
      <c r="B281" s="2"/>
      <c r="C281" s="2"/>
      <c r="D281" s="2"/>
      <c r="E281" s="2"/>
      <c r="F281" s="2"/>
      <c r="G281" s="2"/>
    </row>
  </sheetData>
  <mergeCells count="5">
    <mergeCell ref="F59:G59"/>
    <mergeCell ref="A2:G2"/>
    <mergeCell ref="C58:D58"/>
    <mergeCell ref="C59:D59"/>
    <mergeCell ref="E58:G58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:G7 G34 G37 G23:G25 G19:G20 G54:G56 G11 G31 G42:G45 G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K10" sqref="K10"/>
    </sheetView>
  </sheetViews>
  <sheetFormatPr defaultRowHeight="18.75"/>
  <cols>
    <col min="1" max="1" width="78.42578125" style="90" customWidth="1"/>
    <col min="2" max="2" width="14.7109375" style="91" customWidth="1"/>
    <col min="3" max="3" width="18.7109375" style="91" customWidth="1"/>
    <col min="4" max="4" width="18.140625" style="91" customWidth="1"/>
    <col min="5" max="5" width="17.28515625" style="91" customWidth="1"/>
    <col min="6" max="6" width="17.5703125" style="91" customWidth="1"/>
    <col min="7" max="7" width="15.85546875" style="91" customWidth="1"/>
    <col min="8" max="8" width="14.28515625" style="91" customWidth="1"/>
    <col min="9" max="9" width="10" style="90" customWidth="1"/>
    <col min="10" max="10" width="9.5703125" style="90" customWidth="1"/>
    <col min="11" max="16384" width="9.140625" style="90"/>
  </cols>
  <sheetData>
    <row r="1" spans="1:8">
      <c r="H1" s="92" t="s">
        <v>171</v>
      </c>
    </row>
    <row r="2" spans="1:8" ht="22.5">
      <c r="A2" s="441" t="s">
        <v>73</v>
      </c>
      <c r="B2" s="441"/>
      <c r="C2" s="441"/>
      <c r="D2" s="441"/>
      <c r="E2" s="441"/>
      <c r="F2" s="441"/>
      <c r="G2" s="441"/>
      <c r="H2" s="441"/>
    </row>
    <row r="3" spans="1:8">
      <c r="A3" s="447" t="s">
        <v>187</v>
      </c>
      <c r="B3" s="447"/>
      <c r="C3" s="447"/>
      <c r="D3" s="447"/>
      <c r="E3" s="447"/>
      <c r="F3" s="447"/>
      <c r="G3" s="447"/>
      <c r="H3" s="447"/>
    </row>
    <row r="4" spans="1:8" ht="52.5" customHeight="1">
      <c r="A4" s="448" t="s">
        <v>101</v>
      </c>
      <c r="B4" s="449" t="s">
        <v>7</v>
      </c>
      <c r="C4" s="450" t="s">
        <v>164</v>
      </c>
      <c r="D4" s="450"/>
      <c r="E4" s="448" t="s">
        <v>312</v>
      </c>
      <c r="F4" s="448"/>
      <c r="G4" s="448"/>
      <c r="H4" s="448"/>
    </row>
    <row r="5" spans="1:8" ht="58.5" customHeight="1">
      <c r="A5" s="448"/>
      <c r="B5" s="449"/>
      <c r="C5" s="379" t="s">
        <v>282</v>
      </c>
      <c r="D5" s="379" t="s">
        <v>311</v>
      </c>
      <c r="E5" s="93" t="s">
        <v>95</v>
      </c>
      <c r="F5" s="93" t="s">
        <v>91</v>
      </c>
      <c r="G5" s="94" t="s">
        <v>98</v>
      </c>
      <c r="H5" s="94" t="s">
        <v>99</v>
      </c>
    </row>
    <row r="6" spans="1:8">
      <c r="A6" s="95">
        <v>1</v>
      </c>
      <c r="B6" s="96">
        <v>2</v>
      </c>
      <c r="C6" s="95">
        <v>3</v>
      </c>
      <c r="D6" s="96">
        <v>4</v>
      </c>
      <c r="E6" s="95">
        <v>5</v>
      </c>
      <c r="F6" s="96">
        <v>6</v>
      </c>
      <c r="G6" s="95">
        <v>7</v>
      </c>
      <c r="H6" s="96">
        <v>8</v>
      </c>
    </row>
    <row r="7" spans="1:8" ht="33" customHeight="1">
      <c r="A7" s="444" t="s">
        <v>72</v>
      </c>
      <c r="B7" s="444"/>
      <c r="C7" s="444"/>
      <c r="D7" s="444"/>
      <c r="E7" s="444"/>
      <c r="F7" s="444"/>
      <c r="G7" s="444"/>
      <c r="H7" s="444"/>
    </row>
    <row r="8" spans="1:8" ht="42.75" customHeight="1">
      <c r="A8" s="97" t="s">
        <v>36</v>
      </c>
      <c r="B8" s="98">
        <v>2000</v>
      </c>
      <c r="C8" s="407">
        <v>1532</v>
      </c>
      <c r="D8" s="407">
        <v>846</v>
      </c>
      <c r="E8" s="407">
        <v>593</v>
      </c>
      <c r="F8" s="99">
        <v>846</v>
      </c>
      <c r="G8" s="99" t="s">
        <v>16</v>
      </c>
      <c r="H8" s="100" t="s">
        <v>16</v>
      </c>
    </row>
    <row r="9" spans="1:8" ht="37.5">
      <c r="A9" s="101" t="s">
        <v>129</v>
      </c>
      <c r="B9" s="102">
        <v>2010</v>
      </c>
      <c r="C9" s="305" t="s">
        <v>119</v>
      </c>
      <c r="D9" s="305" t="s">
        <v>119</v>
      </c>
      <c r="E9" s="103">
        <f>SUM(E10:E10)</f>
        <v>0</v>
      </c>
      <c r="F9" s="103">
        <f>SUM(F10:F10)</f>
        <v>0</v>
      </c>
      <c r="G9" s="103">
        <f t="shared" ref="G9:G16" si="0">F9-E9</f>
        <v>0</v>
      </c>
      <c r="H9" s="104" t="e">
        <f t="shared" ref="H9:H42" si="1">(F9/E9)*100</f>
        <v>#DIV/0!</v>
      </c>
    </row>
    <row r="10" spans="1:8" ht="39.75" customHeight="1">
      <c r="A10" s="105" t="s">
        <v>231</v>
      </c>
      <c r="B10" s="102">
        <v>2011</v>
      </c>
      <c r="C10" s="305" t="s">
        <v>119</v>
      </c>
      <c r="D10" s="305" t="s">
        <v>119</v>
      </c>
      <c r="E10" s="305" t="s">
        <v>119</v>
      </c>
      <c r="F10" s="305" t="s">
        <v>119</v>
      </c>
      <c r="G10" s="317" t="e">
        <f t="shared" si="0"/>
        <v>#VALUE!</v>
      </c>
      <c r="H10" s="316" t="e">
        <f t="shared" si="1"/>
        <v>#VALUE!</v>
      </c>
    </row>
    <row r="11" spans="1:8" ht="31.5" customHeight="1">
      <c r="A11" s="105" t="s">
        <v>78</v>
      </c>
      <c r="B11" s="102">
        <v>2020</v>
      </c>
      <c r="C11" s="103"/>
      <c r="D11" s="103"/>
      <c r="E11" s="103"/>
      <c r="F11" s="103"/>
      <c r="G11" s="103">
        <f t="shared" si="0"/>
        <v>0</v>
      </c>
      <c r="H11" s="316" t="e">
        <f t="shared" si="1"/>
        <v>#DIV/0!</v>
      </c>
    </row>
    <row r="12" spans="1:8" ht="31.5" customHeight="1">
      <c r="A12" s="105" t="s">
        <v>42</v>
      </c>
      <c r="B12" s="102">
        <v>2030</v>
      </c>
      <c r="C12" s="305" t="s">
        <v>119</v>
      </c>
      <c r="D12" s="305" t="s">
        <v>119</v>
      </c>
      <c r="E12" s="305" t="s">
        <v>119</v>
      </c>
      <c r="F12" s="305" t="s">
        <v>119</v>
      </c>
      <c r="G12" s="317" t="e">
        <f t="shared" si="0"/>
        <v>#VALUE!</v>
      </c>
      <c r="H12" s="316" t="e">
        <f t="shared" si="1"/>
        <v>#VALUE!</v>
      </c>
    </row>
    <row r="13" spans="1:8" ht="31.5" customHeight="1">
      <c r="A13" s="105" t="s">
        <v>68</v>
      </c>
      <c r="B13" s="102">
        <v>2031</v>
      </c>
      <c r="C13" s="305" t="s">
        <v>119</v>
      </c>
      <c r="D13" s="305" t="s">
        <v>119</v>
      </c>
      <c r="E13" s="305" t="s">
        <v>119</v>
      </c>
      <c r="F13" s="305" t="s">
        <v>119</v>
      </c>
      <c r="G13" s="317" t="e">
        <f t="shared" si="0"/>
        <v>#VALUE!</v>
      </c>
      <c r="H13" s="316" t="e">
        <f t="shared" si="1"/>
        <v>#VALUE!</v>
      </c>
    </row>
    <row r="14" spans="1:8" ht="31.5" customHeight="1">
      <c r="A14" s="105" t="s">
        <v>13</v>
      </c>
      <c r="B14" s="102">
        <v>2040</v>
      </c>
      <c r="C14" s="305" t="s">
        <v>119</v>
      </c>
      <c r="D14" s="305" t="s">
        <v>119</v>
      </c>
      <c r="E14" s="305" t="s">
        <v>119</v>
      </c>
      <c r="F14" s="305" t="s">
        <v>119</v>
      </c>
      <c r="G14" s="317" t="e">
        <f t="shared" si="0"/>
        <v>#VALUE!</v>
      </c>
      <c r="H14" s="316" t="e">
        <f t="shared" si="1"/>
        <v>#VALUE!</v>
      </c>
    </row>
    <row r="15" spans="1:8" ht="31.5" customHeight="1">
      <c r="A15" s="105" t="s">
        <v>61</v>
      </c>
      <c r="B15" s="102">
        <v>2050</v>
      </c>
      <c r="C15" s="305" t="s">
        <v>119</v>
      </c>
      <c r="D15" s="305" t="s">
        <v>119</v>
      </c>
      <c r="E15" s="305" t="s">
        <v>119</v>
      </c>
      <c r="F15" s="305" t="s">
        <v>119</v>
      </c>
      <c r="G15" s="317" t="e">
        <f t="shared" si="0"/>
        <v>#VALUE!</v>
      </c>
      <c r="H15" s="316" t="e">
        <f t="shared" si="1"/>
        <v>#VALUE!</v>
      </c>
    </row>
    <row r="16" spans="1:8" ht="31.5" customHeight="1">
      <c r="A16" s="105" t="s">
        <v>62</v>
      </c>
      <c r="B16" s="102">
        <v>2060</v>
      </c>
      <c r="C16" s="305" t="s">
        <v>119</v>
      </c>
      <c r="D16" s="305" t="s">
        <v>119</v>
      </c>
      <c r="E16" s="305" t="s">
        <v>119</v>
      </c>
      <c r="F16" s="305" t="s">
        <v>119</v>
      </c>
      <c r="G16" s="317" t="e">
        <f t="shared" si="0"/>
        <v>#VALUE!</v>
      </c>
      <c r="H16" s="316" t="e">
        <f t="shared" si="1"/>
        <v>#VALUE!</v>
      </c>
    </row>
    <row r="17" spans="1:8" ht="45.75" customHeight="1">
      <c r="A17" s="97" t="s">
        <v>37</v>
      </c>
      <c r="B17" s="98">
        <v>2070</v>
      </c>
      <c r="C17" s="99">
        <f>SUM(C8,C9,C11,C12,C14,C15,C16)+'I. Фін результат'!C79</f>
        <v>267</v>
      </c>
      <c r="D17" s="99">
        <f>SUM(D8,D9,D11,D12,D14,D15,D16)+'I. Фін результат'!D79+1</f>
        <v>-114</v>
      </c>
      <c r="E17" s="99">
        <f>SUM(E8,E9,E11,E12,E14,E15,E16)+'I. Фін результат'!E79</f>
        <v>593</v>
      </c>
      <c r="F17" s="99">
        <f>SUM(F8,F9,F11,F12,F14,F15,F16)+'I. Фін результат'!F79+1</f>
        <v>-114</v>
      </c>
      <c r="G17" s="99" t="s">
        <v>16</v>
      </c>
      <c r="H17" s="100" t="s">
        <v>16</v>
      </c>
    </row>
    <row r="18" spans="1:8" ht="30.75" customHeight="1">
      <c r="A18" s="444" t="s">
        <v>175</v>
      </c>
      <c r="B18" s="444"/>
      <c r="C18" s="444"/>
      <c r="D18" s="444"/>
      <c r="E18" s="444"/>
      <c r="F18" s="444"/>
      <c r="G18" s="444"/>
      <c r="H18" s="444"/>
    </row>
    <row r="19" spans="1:8" ht="44.25" customHeight="1">
      <c r="A19" s="97" t="s">
        <v>176</v>
      </c>
      <c r="B19" s="98">
        <v>2110</v>
      </c>
      <c r="C19" s="99">
        <f>SUM(C20:C26)</f>
        <v>1000</v>
      </c>
      <c r="D19" s="99">
        <f>SUM(D20:D26)</f>
        <v>1210</v>
      </c>
      <c r="E19" s="99">
        <f>SUM(E20:E26)</f>
        <v>1235</v>
      </c>
      <c r="F19" s="99">
        <f>SUM(F20:F26)</f>
        <v>1210</v>
      </c>
      <c r="G19" s="99">
        <f>F19-E19</f>
        <v>-25</v>
      </c>
      <c r="H19" s="100">
        <f t="shared" si="1"/>
        <v>97.97570850202429</v>
      </c>
    </row>
    <row r="20" spans="1:8" ht="33" customHeight="1">
      <c r="A20" s="105" t="s">
        <v>143</v>
      </c>
      <c r="B20" s="102">
        <v>2111</v>
      </c>
      <c r="C20" s="103">
        <v>785</v>
      </c>
      <c r="D20" s="103">
        <v>968</v>
      </c>
      <c r="E20" s="103">
        <v>960</v>
      </c>
      <c r="F20" s="103">
        <v>968</v>
      </c>
      <c r="G20" s="103">
        <f>F20-E20</f>
        <v>8</v>
      </c>
      <c r="H20" s="104">
        <f t="shared" si="1"/>
        <v>100.83333333333333</v>
      </c>
    </row>
    <row r="21" spans="1:8" ht="45.75" customHeight="1">
      <c r="A21" s="105" t="s">
        <v>144</v>
      </c>
      <c r="B21" s="102">
        <v>2112</v>
      </c>
      <c r="C21" s="305" t="s">
        <v>119</v>
      </c>
      <c r="D21" s="305" t="s">
        <v>119</v>
      </c>
      <c r="E21" s="305" t="s">
        <v>119</v>
      </c>
      <c r="F21" s="305" t="s">
        <v>119</v>
      </c>
      <c r="G21" s="317" t="e">
        <f>F21-E21</f>
        <v>#VALUE!</v>
      </c>
      <c r="H21" s="316" t="e">
        <f t="shared" si="1"/>
        <v>#VALUE!</v>
      </c>
    </row>
    <row r="22" spans="1:8" ht="25.5" customHeight="1">
      <c r="A22" s="105" t="s">
        <v>51</v>
      </c>
      <c r="B22" s="102">
        <v>2113</v>
      </c>
      <c r="C22" s="103"/>
      <c r="D22" s="103"/>
      <c r="E22" s="103"/>
      <c r="F22" s="103"/>
      <c r="G22" s="103">
        <f>F22-E22</f>
        <v>0</v>
      </c>
      <c r="H22" s="316" t="e">
        <f t="shared" si="1"/>
        <v>#DIV/0!</v>
      </c>
    </row>
    <row r="23" spans="1:8" ht="25.5" customHeight="1">
      <c r="A23" s="105" t="s">
        <v>56</v>
      </c>
      <c r="B23" s="102">
        <v>2114</v>
      </c>
      <c r="C23" s="103"/>
      <c r="D23" s="103"/>
      <c r="E23" s="103"/>
      <c r="F23" s="103"/>
      <c r="G23" s="103">
        <f t="shared" ref="G23:G43" si="2">F23-E23</f>
        <v>0</v>
      </c>
      <c r="H23" s="316" t="e">
        <f t="shared" si="1"/>
        <v>#DIV/0!</v>
      </c>
    </row>
    <row r="24" spans="1:8" ht="25.5" customHeight="1">
      <c r="A24" s="105" t="s">
        <v>152</v>
      </c>
      <c r="B24" s="102">
        <v>2115</v>
      </c>
      <c r="C24" s="103"/>
      <c r="D24" s="103"/>
      <c r="E24" s="103"/>
      <c r="F24" s="103"/>
      <c r="G24" s="103">
        <f t="shared" si="2"/>
        <v>0</v>
      </c>
      <c r="H24" s="316" t="e">
        <f t="shared" si="1"/>
        <v>#DIV/0!</v>
      </c>
    </row>
    <row r="25" spans="1:8" ht="25.5" customHeight="1">
      <c r="A25" s="105" t="s">
        <v>183</v>
      </c>
      <c r="B25" s="102">
        <v>2116</v>
      </c>
      <c r="C25" s="103">
        <v>215</v>
      </c>
      <c r="D25" s="103">
        <v>242</v>
      </c>
      <c r="E25" s="103">
        <v>275</v>
      </c>
      <c r="F25" s="103">
        <v>242</v>
      </c>
      <c r="G25" s="103">
        <f t="shared" si="2"/>
        <v>-33</v>
      </c>
      <c r="H25" s="104">
        <f t="shared" si="1"/>
        <v>88</v>
      </c>
    </row>
    <row r="26" spans="1:8" ht="29.25" customHeight="1">
      <c r="A26" s="105" t="s">
        <v>145</v>
      </c>
      <c r="B26" s="102">
        <v>2117</v>
      </c>
      <c r="C26" s="103"/>
      <c r="D26" s="103"/>
      <c r="E26" s="103"/>
      <c r="F26" s="103"/>
      <c r="G26" s="103">
        <f t="shared" si="2"/>
        <v>0</v>
      </c>
      <c r="H26" s="316" t="e">
        <f t="shared" si="1"/>
        <v>#DIV/0!</v>
      </c>
    </row>
    <row r="27" spans="1:8" ht="44.25" customHeight="1">
      <c r="A27" s="97" t="s">
        <v>186</v>
      </c>
      <c r="B27" s="106">
        <v>2120</v>
      </c>
      <c r="C27" s="99">
        <f t="shared" ref="C27" si="3">SUM(C28:C35)</f>
        <v>2618</v>
      </c>
      <c r="D27" s="99">
        <f t="shared" ref="D27:F27" si="4">SUM(D28:D35)</f>
        <v>2944</v>
      </c>
      <c r="E27" s="99">
        <f t="shared" si="4"/>
        <v>3334</v>
      </c>
      <c r="F27" s="99">
        <f t="shared" si="4"/>
        <v>2944</v>
      </c>
      <c r="G27" s="99">
        <f t="shared" si="2"/>
        <v>-390</v>
      </c>
      <c r="H27" s="100">
        <f t="shared" si="1"/>
        <v>88.302339532093583</v>
      </c>
    </row>
    <row r="28" spans="1:8" ht="27" customHeight="1">
      <c r="A28" s="101" t="s">
        <v>130</v>
      </c>
      <c r="B28" s="107">
        <v>2121</v>
      </c>
      <c r="C28" s="103">
        <v>0</v>
      </c>
      <c r="D28" s="103">
        <v>0</v>
      </c>
      <c r="E28" s="103">
        <v>0</v>
      </c>
      <c r="F28" s="103">
        <v>0</v>
      </c>
      <c r="G28" s="103">
        <f t="shared" si="2"/>
        <v>0</v>
      </c>
      <c r="H28" s="104" t="e">
        <f t="shared" si="1"/>
        <v>#DIV/0!</v>
      </c>
    </row>
    <row r="29" spans="1:8" ht="25.5" customHeight="1">
      <c r="A29" s="105" t="s">
        <v>50</v>
      </c>
      <c r="B29" s="102">
        <v>2122</v>
      </c>
      <c r="C29" s="103">
        <v>2577</v>
      </c>
      <c r="D29" s="103">
        <v>2901</v>
      </c>
      <c r="E29" s="103">
        <v>3295</v>
      </c>
      <c r="F29" s="103">
        <v>2901</v>
      </c>
      <c r="G29" s="103">
        <f t="shared" si="2"/>
        <v>-394</v>
      </c>
      <c r="H29" s="104">
        <f t="shared" si="1"/>
        <v>88.042488619119879</v>
      </c>
    </row>
    <row r="30" spans="1:8" ht="25.5" customHeight="1">
      <c r="A30" s="105" t="s">
        <v>51</v>
      </c>
      <c r="B30" s="102">
        <v>2123</v>
      </c>
      <c r="C30" s="103"/>
      <c r="D30" s="103"/>
      <c r="E30" s="103"/>
      <c r="F30" s="103"/>
      <c r="G30" s="103"/>
      <c r="H30" s="316" t="e">
        <f t="shared" si="1"/>
        <v>#DIV/0!</v>
      </c>
    </row>
    <row r="31" spans="1:8" ht="25.5" customHeight="1">
      <c r="A31" s="105" t="s">
        <v>146</v>
      </c>
      <c r="B31" s="102">
        <v>2124</v>
      </c>
      <c r="C31" s="103">
        <v>41</v>
      </c>
      <c r="D31" s="103">
        <v>43</v>
      </c>
      <c r="E31" s="103">
        <v>39</v>
      </c>
      <c r="F31" s="103">
        <v>43</v>
      </c>
      <c r="G31" s="103">
        <f t="shared" si="2"/>
        <v>4</v>
      </c>
      <c r="H31" s="104">
        <f t="shared" si="1"/>
        <v>110.25641025641026</v>
      </c>
    </row>
    <row r="32" spans="1:8" ht="25.5" customHeight="1">
      <c r="A32" s="105" t="s">
        <v>147</v>
      </c>
      <c r="B32" s="102">
        <v>2125</v>
      </c>
      <c r="C32" s="103"/>
      <c r="D32" s="103"/>
      <c r="E32" s="103"/>
      <c r="F32" s="103"/>
      <c r="G32" s="103"/>
      <c r="H32" s="316" t="e">
        <f t="shared" si="1"/>
        <v>#DIV/0!</v>
      </c>
    </row>
    <row r="33" spans="1:8" ht="59.25" customHeight="1">
      <c r="A33" s="105" t="s">
        <v>232</v>
      </c>
      <c r="B33" s="102">
        <v>2126</v>
      </c>
      <c r="C33" s="103">
        <v>0</v>
      </c>
      <c r="D33" s="103">
        <v>0</v>
      </c>
      <c r="E33" s="103">
        <v>0</v>
      </c>
      <c r="F33" s="103">
        <v>0</v>
      </c>
      <c r="G33" s="103">
        <f t="shared" si="2"/>
        <v>0</v>
      </c>
      <c r="H33" s="104" t="e">
        <f t="shared" si="1"/>
        <v>#DIV/0!</v>
      </c>
    </row>
    <row r="34" spans="1:8" ht="25.5" customHeight="1">
      <c r="A34" s="105" t="s">
        <v>152</v>
      </c>
      <c r="B34" s="102">
        <v>2127</v>
      </c>
      <c r="C34" s="103"/>
      <c r="D34" s="103"/>
      <c r="E34" s="103"/>
      <c r="F34" s="103"/>
      <c r="G34" s="103"/>
      <c r="H34" s="316" t="e">
        <f t="shared" si="1"/>
        <v>#DIV/0!</v>
      </c>
    </row>
    <row r="35" spans="1:8" ht="25.5" customHeight="1">
      <c r="A35" s="105" t="s">
        <v>145</v>
      </c>
      <c r="B35" s="102">
        <v>2128</v>
      </c>
      <c r="C35" s="103"/>
      <c r="D35" s="103"/>
      <c r="E35" s="103"/>
      <c r="F35" s="103"/>
      <c r="G35" s="103">
        <f t="shared" si="2"/>
        <v>0</v>
      </c>
      <c r="H35" s="316" t="e">
        <f t="shared" si="1"/>
        <v>#DIV/0!</v>
      </c>
    </row>
    <row r="36" spans="1:8" ht="34.5" customHeight="1">
      <c r="A36" s="97" t="s">
        <v>207</v>
      </c>
      <c r="B36" s="106">
        <v>2130</v>
      </c>
      <c r="C36" s="99">
        <f>SUM(C37:C39)</f>
        <v>3149</v>
      </c>
      <c r="D36" s="99">
        <f>SUM(D37:D39)</f>
        <v>3546</v>
      </c>
      <c r="E36" s="99">
        <f>SUM(E37:E39)</f>
        <v>4027</v>
      </c>
      <c r="F36" s="99">
        <f>SUM(F37:F39)</f>
        <v>3546</v>
      </c>
      <c r="G36" s="99">
        <f t="shared" si="2"/>
        <v>-481</v>
      </c>
      <c r="H36" s="100">
        <f t="shared" si="1"/>
        <v>88.055624534392848</v>
      </c>
    </row>
    <row r="37" spans="1:8" ht="25.5" customHeight="1">
      <c r="A37" s="105" t="s">
        <v>148</v>
      </c>
      <c r="B37" s="102">
        <v>2131</v>
      </c>
      <c r="C37" s="103"/>
      <c r="D37" s="103"/>
      <c r="E37" s="103"/>
      <c r="F37" s="103"/>
      <c r="G37" s="103">
        <f t="shared" si="2"/>
        <v>0</v>
      </c>
      <c r="H37" s="316" t="e">
        <f t="shared" si="1"/>
        <v>#DIV/0!</v>
      </c>
    </row>
    <row r="38" spans="1:8" ht="33.75" customHeight="1">
      <c r="A38" s="105" t="s">
        <v>149</v>
      </c>
      <c r="B38" s="102">
        <v>2132</v>
      </c>
      <c r="C38" s="103">
        <v>3149</v>
      </c>
      <c r="D38" s="103">
        <v>3546</v>
      </c>
      <c r="E38" s="103">
        <v>4027</v>
      </c>
      <c r="F38" s="103">
        <v>3546</v>
      </c>
      <c r="G38" s="103">
        <f t="shared" si="2"/>
        <v>-481</v>
      </c>
      <c r="H38" s="104">
        <f t="shared" si="1"/>
        <v>88.055624534392848</v>
      </c>
    </row>
    <row r="39" spans="1:8" ht="25.5" customHeight="1">
      <c r="A39" s="105" t="s">
        <v>150</v>
      </c>
      <c r="B39" s="102">
        <v>2133</v>
      </c>
      <c r="C39" s="103"/>
      <c r="D39" s="103"/>
      <c r="E39" s="103"/>
      <c r="F39" s="103"/>
      <c r="G39" s="103"/>
      <c r="H39" s="316" t="e">
        <f t="shared" si="1"/>
        <v>#DIV/0!</v>
      </c>
    </row>
    <row r="40" spans="1:8" ht="34.5" customHeight="1">
      <c r="A40" s="97" t="s">
        <v>151</v>
      </c>
      <c r="B40" s="106">
        <v>2140</v>
      </c>
      <c r="C40" s="99">
        <f>SUM(C41:C42)</f>
        <v>0</v>
      </c>
      <c r="D40" s="99">
        <f>SUM(D41:D42)</f>
        <v>0</v>
      </c>
      <c r="E40" s="99">
        <f>SUM(E41:E42)</f>
        <v>0</v>
      </c>
      <c r="F40" s="99">
        <f>SUM(F41:F42)</f>
        <v>0</v>
      </c>
      <c r="G40" s="99"/>
      <c r="H40" s="318" t="e">
        <f t="shared" si="1"/>
        <v>#DIV/0!</v>
      </c>
    </row>
    <row r="41" spans="1:8" ht="48" customHeight="1">
      <c r="A41" s="101" t="s">
        <v>69</v>
      </c>
      <c r="B41" s="107">
        <v>2141</v>
      </c>
      <c r="C41" s="103"/>
      <c r="D41" s="103"/>
      <c r="E41" s="103"/>
      <c r="F41" s="103"/>
      <c r="G41" s="103"/>
      <c r="H41" s="316" t="e">
        <f t="shared" si="1"/>
        <v>#DIV/0!</v>
      </c>
    </row>
    <row r="42" spans="1:8" ht="32.25" customHeight="1">
      <c r="A42" s="105" t="s">
        <v>234</v>
      </c>
      <c r="B42" s="102">
        <v>2142</v>
      </c>
      <c r="C42" s="103"/>
      <c r="D42" s="103"/>
      <c r="E42" s="103"/>
      <c r="F42" s="103"/>
      <c r="G42" s="103">
        <f t="shared" si="2"/>
        <v>0</v>
      </c>
      <c r="H42" s="316" t="e">
        <f t="shared" si="1"/>
        <v>#DIV/0!</v>
      </c>
    </row>
    <row r="43" spans="1:8" ht="34.5" customHeight="1">
      <c r="A43" s="97" t="s">
        <v>168</v>
      </c>
      <c r="B43" s="106">
        <v>2200</v>
      </c>
      <c r="C43" s="99">
        <f>SUM(C19,C27,C36,C40)</f>
        <v>6767</v>
      </c>
      <c r="D43" s="99">
        <f>SUM(D19,D27,D36,D40)</f>
        <v>7700</v>
      </c>
      <c r="E43" s="99">
        <f>SUM(E19,E27,E36,E40)</f>
        <v>8596</v>
      </c>
      <c r="F43" s="99">
        <f>SUM(F19,F27,F36,F40)</f>
        <v>7700</v>
      </c>
      <c r="G43" s="99">
        <f t="shared" si="2"/>
        <v>-896</v>
      </c>
      <c r="H43" s="100">
        <f>(F43/E43)*100</f>
        <v>89.576547231270354</v>
      </c>
    </row>
    <row r="44" spans="1:8" s="110" customFormat="1">
      <c r="A44" s="108"/>
      <c r="B44" s="109"/>
      <c r="C44" s="109"/>
      <c r="D44" s="109"/>
      <c r="E44" s="109"/>
      <c r="F44" s="109"/>
      <c r="G44" s="109"/>
      <c r="H44" s="109"/>
    </row>
    <row r="45" spans="1:8" s="110" customFormat="1">
      <c r="A45" s="108"/>
      <c r="B45" s="109"/>
      <c r="C45" s="109"/>
      <c r="D45" s="109"/>
      <c r="E45" s="109"/>
      <c r="F45" s="109"/>
      <c r="G45" s="109"/>
      <c r="H45" s="109"/>
    </row>
    <row r="46" spans="1:8" s="110" customFormat="1">
      <c r="A46" s="108"/>
      <c r="B46" s="109"/>
      <c r="C46" s="109"/>
      <c r="D46" s="109"/>
      <c r="E46" s="109"/>
      <c r="F46" s="109"/>
      <c r="G46" s="109"/>
      <c r="H46" s="109"/>
    </row>
    <row r="47" spans="1:8" s="77" customFormat="1" ht="27.75" customHeight="1">
      <c r="A47" s="111" t="s">
        <v>257</v>
      </c>
      <c r="B47" s="210"/>
      <c r="C47" s="445" t="s">
        <v>89</v>
      </c>
      <c r="D47" s="445"/>
      <c r="E47" s="211"/>
      <c r="F47" s="446" t="s">
        <v>313</v>
      </c>
      <c r="G47" s="446"/>
      <c r="H47" s="446"/>
    </row>
    <row r="48" spans="1:8" s="83" customFormat="1">
      <c r="A48" s="85" t="s">
        <v>180</v>
      </c>
      <c r="B48" s="86"/>
      <c r="C48" s="442" t="s">
        <v>185</v>
      </c>
      <c r="D48" s="442"/>
      <c r="E48" s="86"/>
      <c r="F48" s="443" t="s">
        <v>184</v>
      </c>
      <c r="G48" s="443"/>
      <c r="H48" s="443"/>
    </row>
    <row r="49" spans="1:10" s="91" customFormat="1">
      <c r="A49" s="113"/>
      <c r="B49" s="109"/>
      <c r="C49" s="109"/>
      <c r="D49" s="109"/>
      <c r="E49" s="109"/>
      <c r="F49" s="109"/>
      <c r="G49" s="109"/>
      <c r="H49" s="109"/>
      <c r="I49" s="90"/>
      <c r="J49" s="90"/>
    </row>
    <row r="50" spans="1:10" s="91" customFormat="1">
      <c r="A50" s="113"/>
      <c r="B50" s="109"/>
      <c r="C50" s="109"/>
      <c r="D50" s="109"/>
      <c r="E50" s="109"/>
      <c r="F50" s="109"/>
      <c r="G50" s="109"/>
      <c r="H50" s="109"/>
      <c r="I50" s="90"/>
      <c r="J50" s="90"/>
    </row>
    <row r="51" spans="1:10" s="91" customFormat="1">
      <c r="A51" s="113"/>
      <c r="B51" s="109"/>
      <c r="C51" s="109"/>
      <c r="D51" s="109"/>
      <c r="E51" s="109"/>
      <c r="F51" s="109"/>
      <c r="G51" s="109"/>
      <c r="H51" s="109"/>
      <c r="I51" s="90"/>
      <c r="J51" s="90"/>
    </row>
    <row r="52" spans="1:10" s="91" customFormat="1">
      <c r="A52" s="113"/>
      <c r="B52" s="109"/>
      <c r="C52" s="109"/>
      <c r="D52" s="109"/>
      <c r="E52" s="109"/>
      <c r="F52" s="109"/>
      <c r="G52" s="109"/>
      <c r="H52" s="109"/>
      <c r="I52" s="90"/>
      <c r="J52" s="90"/>
    </row>
    <row r="53" spans="1:10" s="91" customFormat="1">
      <c r="A53" s="113"/>
      <c r="B53" s="109"/>
      <c r="C53" s="109"/>
      <c r="D53" s="109"/>
      <c r="E53" s="109"/>
      <c r="F53" s="109"/>
      <c r="G53" s="109"/>
      <c r="H53" s="109"/>
      <c r="I53" s="90"/>
      <c r="J53" s="90"/>
    </row>
    <row r="54" spans="1:10" s="91" customFormat="1">
      <c r="A54" s="113"/>
      <c r="B54" s="109"/>
      <c r="C54" s="109"/>
      <c r="D54" s="109"/>
      <c r="E54" s="109"/>
      <c r="F54" s="109"/>
      <c r="G54" s="109"/>
      <c r="H54" s="109"/>
      <c r="I54" s="90"/>
      <c r="J54" s="90"/>
    </row>
    <row r="55" spans="1:10" s="91" customFormat="1">
      <c r="A55" s="113"/>
      <c r="B55" s="109"/>
      <c r="C55" s="109"/>
      <c r="D55" s="109"/>
      <c r="E55" s="109"/>
      <c r="F55" s="109"/>
      <c r="G55" s="109"/>
      <c r="H55" s="109"/>
      <c r="I55" s="90"/>
      <c r="J55" s="90"/>
    </row>
    <row r="56" spans="1:10" s="91" customFormat="1">
      <c r="A56" s="113"/>
      <c r="B56" s="109"/>
      <c r="C56" s="109"/>
      <c r="D56" s="109"/>
      <c r="E56" s="109"/>
      <c r="F56" s="109"/>
      <c r="G56" s="109"/>
      <c r="H56" s="109"/>
      <c r="I56" s="90"/>
      <c r="J56" s="90"/>
    </row>
    <row r="57" spans="1:10" s="91" customFormat="1">
      <c r="A57" s="113"/>
      <c r="B57" s="109"/>
      <c r="C57" s="109"/>
      <c r="D57" s="109"/>
      <c r="E57" s="109"/>
      <c r="F57" s="109"/>
      <c r="G57" s="109"/>
      <c r="H57" s="109"/>
      <c r="I57" s="90"/>
      <c r="J57" s="90"/>
    </row>
    <row r="58" spans="1:10" s="91" customFormat="1">
      <c r="A58" s="113"/>
      <c r="B58" s="109"/>
      <c r="C58" s="109"/>
      <c r="D58" s="109"/>
      <c r="E58" s="109"/>
      <c r="F58" s="109"/>
      <c r="G58" s="109"/>
      <c r="H58" s="109"/>
      <c r="I58" s="90"/>
      <c r="J58" s="90"/>
    </row>
    <row r="59" spans="1:10" s="91" customFormat="1">
      <c r="A59" s="113"/>
      <c r="B59" s="109"/>
      <c r="C59" s="109"/>
      <c r="D59" s="109"/>
      <c r="E59" s="109"/>
      <c r="F59" s="109"/>
      <c r="G59" s="109"/>
      <c r="H59" s="109"/>
      <c r="I59" s="90"/>
      <c r="J59" s="90"/>
    </row>
    <row r="60" spans="1:10" s="91" customFormat="1">
      <c r="A60" s="113"/>
      <c r="B60" s="109"/>
      <c r="C60" s="109"/>
      <c r="D60" s="109"/>
      <c r="E60" s="109"/>
      <c r="F60" s="109"/>
      <c r="G60" s="109"/>
      <c r="H60" s="109"/>
      <c r="I60" s="90"/>
      <c r="J60" s="90"/>
    </row>
    <row r="61" spans="1:10" s="91" customFormat="1">
      <c r="A61" s="113"/>
      <c r="B61" s="109"/>
      <c r="C61" s="109"/>
      <c r="D61" s="109"/>
      <c r="E61" s="109"/>
      <c r="F61" s="109"/>
      <c r="G61" s="109"/>
      <c r="H61" s="109"/>
      <c r="I61" s="90"/>
      <c r="J61" s="90"/>
    </row>
    <row r="62" spans="1:10" s="91" customFormat="1">
      <c r="A62" s="113"/>
      <c r="B62" s="109"/>
      <c r="C62" s="109"/>
      <c r="D62" s="109"/>
      <c r="E62" s="109"/>
      <c r="F62" s="109"/>
      <c r="G62" s="109"/>
      <c r="H62" s="109"/>
      <c r="I62" s="90"/>
      <c r="J62" s="90"/>
    </row>
    <row r="63" spans="1:10" s="91" customFormat="1">
      <c r="A63" s="113"/>
      <c r="B63" s="109"/>
      <c r="C63" s="109"/>
      <c r="D63" s="109"/>
      <c r="E63" s="109"/>
      <c r="F63" s="109"/>
      <c r="G63" s="109"/>
      <c r="H63" s="109"/>
      <c r="I63" s="90"/>
      <c r="J63" s="90"/>
    </row>
    <row r="64" spans="1:10" s="91" customFormat="1">
      <c r="A64" s="113"/>
      <c r="B64" s="109"/>
      <c r="C64" s="109"/>
      <c r="D64" s="109"/>
      <c r="E64" s="109"/>
      <c r="F64" s="109"/>
      <c r="G64" s="109"/>
      <c r="H64" s="109"/>
      <c r="I64" s="90"/>
      <c r="J64" s="90"/>
    </row>
    <row r="65" spans="1:10" s="91" customFormat="1">
      <c r="A65" s="113"/>
      <c r="B65" s="109"/>
      <c r="C65" s="109"/>
      <c r="D65" s="109"/>
      <c r="E65" s="109"/>
      <c r="F65" s="109"/>
      <c r="G65" s="109"/>
      <c r="H65" s="109"/>
      <c r="I65" s="90"/>
      <c r="J65" s="90"/>
    </row>
    <row r="66" spans="1:10" s="91" customFormat="1">
      <c r="A66" s="113"/>
      <c r="B66" s="109"/>
      <c r="C66" s="109"/>
      <c r="D66" s="109"/>
      <c r="E66" s="109"/>
      <c r="F66" s="109"/>
      <c r="G66" s="109"/>
      <c r="H66" s="109"/>
      <c r="I66" s="90"/>
      <c r="J66" s="90"/>
    </row>
    <row r="67" spans="1:10" s="91" customFormat="1">
      <c r="A67" s="113"/>
      <c r="B67" s="109"/>
      <c r="C67" s="109"/>
      <c r="D67" s="109"/>
      <c r="E67" s="109"/>
      <c r="F67" s="109"/>
      <c r="G67" s="109"/>
      <c r="H67" s="109"/>
      <c r="I67" s="90"/>
      <c r="J67" s="90"/>
    </row>
    <row r="68" spans="1:10" s="91" customFormat="1">
      <c r="A68" s="113"/>
      <c r="B68" s="109"/>
      <c r="C68" s="109"/>
      <c r="D68" s="109"/>
      <c r="E68" s="109"/>
      <c r="F68" s="109"/>
      <c r="G68" s="109"/>
      <c r="H68" s="109"/>
      <c r="I68" s="90"/>
      <c r="J68" s="90"/>
    </row>
    <row r="69" spans="1:10" s="91" customFormat="1">
      <c r="A69" s="113"/>
      <c r="B69" s="109"/>
      <c r="C69" s="109"/>
      <c r="D69" s="109"/>
      <c r="E69" s="109"/>
      <c r="F69" s="109"/>
      <c r="G69" s="109"/>
      <c r="H69" s="109"/>
      <c r="I69" s="90"/>
      <c r="J69" s="90"/>
    </row>
    <row r="70" spans="1:10" s="91" customFormat="1">
      <c r="A70" s="113"/>
      <c r="B70" s="109"/>
      <c r="C70" s="109"/>
      <c r="D70" s="109"/>
      <c r="E70" s="109"/>
      <c r="F70" s="109"/>
      <c r="G70" s="109"/>
      <c r="H70" s="109"/>
      <c r="I70" s="90"/>
      <c r="J70" s="90"/>
    </row>
    <row r="71" spans="1:10" s="91" customFormat="1">
      <c r="A71" s="113"/>
      <c r="B71" s="109"/>
      <c r="C71" s="109"/>
      <c r="D71" s="109"/>
      <c r="E71" s="109"/>
      <c r="F71" s="109"/>
      <c r="G71" s="109"/>
      <c r="H71" s="109"/>
      <c r="I71" s="90"/>
      <c r="J71" s="90"/>
    </row>
    <row r="72" spans="1:10" s="91" customFormat="1">
      <c r="A72" s="113"/>
      <c r="B72" s="109"/>
      <c r="C72" s="109"/>
      <c r="D72" s="109"/>
      <c r="E72" s="109"/>
      <c r="F72" s="109"/>
      <c r="G72" s="109"/>
      <c r="H72" s="109"/>
      <c r="I72" s="90"/>
      <c r="J72" s="90"/>
    </row>
    <row r="73" spans="1:10" s="91" customFormat="1">
      <c r="A73" s="113"/>
      <c r="B73" s="109"/>
      <c r="C73" s="109"/>
      <c r="D73" s="109"/>
      <c r="E73" s="109"/>
      <c r="F73" s="109"/>
      <c r="G73" s="109"/>
      <c r="H73" s="109"/>
      <c r="I73" s="90"/>
      <c r="J73" s="90"/>
    </row>
    <row r="74" spans="1:10" s="91" customFormat="1">
      <c r="A74" s="113"/>
      <c r="B74" s="109"/>
      <c r="C74" s="109"/>
      <c r="D74" s="109"/>
      <c r="E74" s="109"/>
      <c r="F74" s="109"/>
      <c r="G74" s="109"/>
      <c r="H74" s="109"/>
      <c r="I74" s="90"/>
      <c r="J74" s="90"/>
    </row>
    <row r="75" spans="1:10" s="91" customFormat="1">
      <c r="A75" s="113"/>
      <c r="B75" s="109"/>
      <c r="C75" s="109"/>
      <c r="D75" s="109"/>
      <c r="E75" s="109"/>
      <c r="F75" s="109"/>
      <c r="G75" s="109"/>
      <c r="H75" s="109"/>
      <c r="I75" s="90"/>
      <c r="J75" s="90"/>
    </row>
    <row r="76" spans="1:10" s="91" customFormat="1">
      <c r="A76" s="113"/>
      <c r="B76" s="109"/>
      <c r="C76" s="109"/>
      <c r="D76" s="109"/>
      <c r="E76" s="109"/>
      <c r="F76" s="109"/>
      <c r="G76" s="109"/>
      <c r="H76" s="109"/>
      <c r="I76" s="90"/>
      <c r="J76" s="90"/>
    </row>
    <row r="77" spans="1:10" s="91" customFormat="1">
      <c r="A77" s="113"/>
      <c r="B77" s="109"/>
      <c r="C77" s="109"/>
      <c r="D77" s="109"/>
      <c r="E77" s="109"/>
      <c r="F77" s="109"/>
      <c r="G77" s="109"/>
      <c r="H77" s="109"/>
      <c r="I77" s="90"/>
      <c r="J77" s="90"/>
    </row>
    <row r="78" spans="1:10" s="91" customFormat="1">
      <c r="A78" s="113"/>
      <c r="B78" s="109"/>
      <c r="C78" s="109"/>
      <c r="D78" s="109"/>
      <c r="E78" s="109"/>
      <c r="F78" s="109"/>
      <c r="G78" s="109"/>
      <c r="H78" s="109"/>
      <c r="I78" s="90"/>
      <c r="J78" s="90"/>
    </row>
    <row r="79" spans="1:10" s="91" customFormat="1">
      <c r="A79" s="113"/>
      <c r="B79" s="109"/>
      <c r="C79" s="109"/>
      <c r="D79" s="109"/>
      <c r="E79" s="109"/>
      <c r="F79" s="109"/>
      <c r="G79" s="109"/>
      <c r="H79" s="109"/>
      <c r="I79" s="90"/>
      <c r="J79" s="90"/>
    </row>
    <row r="80" spans="1:10" s="91" customFormat="1">
      <c r="A80" s="113"/>
      <c r="B80" s="109"/>
      <c r="C80" s="109"/>
      <c r="D80" s="109"/>
      <c r="E80" s="109"/>
      <c r="F80" s="109"/>
      <c r="G80" s="109"/>
      <c r="H80" s="109"/>
      <c r="I80" s="90"/>
      <c r="J80" s="90"/>
    </row>
    <row r="81" spans="1:10" s="91" customFormat="1">
      <c r="A81" s="113"/>
      <c r="B81" s="109"/>
      <c r="C81" s="109"/>
      <c r="D81" s="109"/>
      <c r="E81" s="109"/>
      <c r="F81" s="109"/>
      <c r="G81" s="109"/>
      <c r="H81" s="109"/>
      <c r="I81" s="90"/>
      <c r="J81" s="90"/>
    </row>
    <row r="82" spans="1:10" s="91" customFormat="1">
      <c r="A82" s="113"/>
      <c r="B82" s="109"/>
      <c r="C82" s="109"/>
      <c r="D82" s="109"/>
      <c r="E82" s="109"/>
      <c r="F82" s="109"/>
      <c r="G82" s="109"/>
      <c r="H82" s="109"/>
      <c r="I82" s="90"/>
      <c r="J82" s="90"/>
    </row>
    <row r="83" spans="1:10" s="91" customFormat="1">
      <c r="A83" s="113"/>
      <c r="B83" s="109"/>
      <c r="C83" s="109"/>
      <c r="D83" s="109"/>
      <c r="E83" s="109"/>
      <c r="F83" s="109"/>
      <c r="G83" s="109"/>
      <c r="H83" s="109"/>
      <c r="I83" s="90"/>
      <c r="J83" s="90"/>
    </row>
    <row r="84" spans="1:10" s="91" customFormat="1">
      <c r="A84" s="113"/>
      <c r="B84" s="109"/>
      <c r="C84" s="109"/>
      <c r="D84" s="109"/>
      <c r="E84" s="109"/>
      <c r="F84" s="109"/>
      <c r="G84" s="109"/>
      <c r="H84" s="109"/>
      <c r="I84" s="90"/>
      <c r="J84" s="90"/>
    </row>
    <row r="85" spans="1:10" s="91" customFormat="1">
      <c r="A85" s="113"/>
      <c r="B85" s="109"/>
      <c r="C85" s="109"/>
      <c r="D85" s="109"/>
      <c r="E85" s="109"/>
      <c r="F85" s="109"/>
      <c r="G85" s="109"/>
      <c r="H85" s="109"/>
      <c r="I85" s="90"/>
      <c r="J85" s="90"/>
    </row>
    <row r="86" spans="1:10" s="91" customFormat="1">
      <c r="A86" s="113"/>
      <c r="B86" s="109"/>
      <c r="C86" s="109"/>
      <c r="D86" s="109"/>
      <c r="E86" s="109"/>
      <c r="F86" s="109"/>
      <c r="G86" s="109"/>
      <c r="H86" s="109"/>
      <c r="I86" s="90"/>
      <c r="J86" s="90"/>
    </row>
    <row r="87" spans="1:10" s="91" customFormat="1">
      <c r="A87" s="113"/>
      <c r="B87" s="109"/>
      <c r="C87" s="109"/>
      <c r="D87" s="109"/>
      <c r="E87" s="109"/>
      <c r="F87" s="109"/>
      <c r="G87" s="109"/>
      <c r="H87" s="109"/>
      <c r="I87" s="90"/>
      <c r="J87" s="90"/>
    </row>
    <row r="88" spans="1:10" s="91" customFormat="1">
      <c r="A88" s="113"/>
      <c r="B88" s="109"/>
      <c r="C88" s="109"/>
      <c r="D88" s="109"/>
      <c r="E88" s="109"/>
      <c r="F88" s="109"/>
      <c r="G88" s="109"/>
      <c r="H88" s="109"/>
      <c r="I88" s="90"/>
      <c r="J88" s="90"/>
    </row>
    <row r="89" spans="1:10" s="91" customFormat="1">
      <c r="A89" s="113"/>
      <c r="B89" s="109"/>
      <c r="C89" s="109"/>
      <c r="D89" s="109"/>
      <c r="E89" s="109"/>
      <c r="F89" s="109"/>
      <c r="G89" s="109"/>
      <c r="H89" s="109"/>
      <c r="I89" s="90"/>
      <c r="J89" s="90"/>
    </row>
    <row r="90" spans="1:10" s="91" customFormat="1">
      <c r="A90" s="113"/>
      <c r="B90" s="109"/>
      <c r="C90" s="109"/>
      <c r="D90" s="109"/>
      <c r="E90" s="109"/>
      <c r="F90" s="109"/>
      <c r="G90" s="109"/>
      <c r="H90" s="109"/>
      <c r="I90" s="90"/>
      <c r="J90" s="90"/>
    </row>
    <row r="91" spans="1:10" s="91" customFormat="1">
      <c r="A91" s="113"/>
      <c r="B91" s="109"/>
      <c r="C91" s="109"/>
      <c r="D91" s="109"/>
      <c r="E91" s="109"/>
      <c r="F91" s="109"/>
      <c r="G91" s="109"/>
      <c r="H91" s="109"/>
      <c r="I91" s="90"/>
      <c r="J91" s="90"/>
    </row>
    <row r="92" spans="1:10" s="91" customFormat="1">
      <c r="A92" s="113"/>
      <c r="B92" s="109"/>
      <c r="C92" s="109"/>
      <c r="D92" s="109"/>
      <c r="E92" s="109"/>
      <c r="F92" s="109"/>
      <c r="G92" s="109"/>
      <c r="H92" s="109"/>
      <c r="I92" s="90"/>
      <c r="J92" s="90"/>
    </row>
    <row r="93" spans="1:10" s="91" customFormat="1">
      <c r="A93" s="113"/>
      <c r="B93" s="109"/>
      <c r="C93" s="109"/>
      <c r="D93" s="109"/>
      <c r="E93" s="109"/>
      <c r="F93" s="109"/>
      <c r="G93" s="109"/>
      <c r="H93" s="109"/>
      <c r="I93" s="90"/>
      <c r="J93" s="90"/>
    </row>
    <row r="94" spans="1:10" s="91" customFormat="1">
      <c r="A94" s="113"/>
      <c r="B94" s="109"/>
      <c r="C94" s="109"/>
      <c r="D94" s="109"/>
      <c r="E94" s="109"/>
      <c r="F94" s="109"/>
      <c r="G94" s="109"/>
      <c r="H94" s="109"/>
      <c r="I94" s="90"/>
      <c r="J94" s="90"/>
    </row>
    <row r="95" spans="1:10" s="91" customFormat="1">
      <c r="A95" s="113"/>
      <c r="B95" s="109"/>
      <c r="C95" s="109"/>
      <c r="D95" s="109"/>
      <c r="E95" s="109"/>
      <c r="F95" s="109"/>
      <c r="G95" s="109"/>
      <c r="H95" s="109"/>
      <c r="I95" s="90"/>
      <c r="J95" s="90"/>
    </row>
    <row r="96" spans="1:10" s="91" customFormat="1">
      <c r="A96" s="113"/>
      <c r="B96" s="109"/>
      <c r="C96" s="109"/>
      <c r="D96" s="109"/>
      <c r="E96" s="109"/>
      <c r="F96" s="109"/>
      <c r="G96" s="109"/>
      <c r="H96" s="109"/>
      <c r="I96" s="90"/>
      <c r="J96" s="90"/>
    </row>
    <row r="97" spans="1:10" s="91" customFormat="1">
      <c r="A97" s="113"/>
      <c r="B97" s="109"/>
      <c r="C97" s="109"/>
      <c r="D97" s="109"/>
      <c r="E97" s="109"/>
      <c r="F97" s="109"/>
      <c r="G97" s="109"/>
      <c r="H97" s="109"/>
      <c r="I97" s="90"/>
      <c r="J97" s="90"/>
    </row>
    <row r="98" spans="1:10" s="91" customFormat="1">
      <c r="A98" s="113"/>
      <c r="B98" s="109"/>
      <c r="C98" s="109"/>
      <c r="D98" s="109"/>
      <c r="E98" s="109"/>
      <c r="F98" s="109"/>
      <c r="G98" s="109"/>
      <c r="H98" s="109"/>
      <c r="I98" s="90"/>
      <c r="J98" s="90"/>
    </row>
    <row r="99" spans="1:10" s="91" customFormat="1">
      <c r="A99" s="113"/>
      <c r="B99" s="109"/>
      <c r="C99" s="109"/>
      <c r="D99" s="109"/>
      <c r="E99" s="109"/>
      <c r="F99" s="109"/>
      <c r="G99" s="109"/>
      <c r="H99" s="109"/>
      <c r="I99" s="90"/>
      <c r="J99" s="90"/>
    </row>
    <row r="100" spans="1:10" s="91" customFormat="1">
      <c r="A100" s="113"/>
      <c r="B100" s="109"/>
      <c r="C100" s="109"/>
      <c r="D100" s="109"/>
      <c r="E100" s="109"/>
      <c r="F100" s="109"/>
      <c r="G100" s="109"/>
      <c r="H100" s="109"/>
      <c r="I100" s="90"/>
      <c r="J100" s="90"/>
    </row>
    <row r="101" spans="1:10" s="91" customFormat="1">
      <c r="A101" s="113"/>
      <c r="B101" s="109"/>
      <c r="C101" s="109"/>
      <c r="D101" s="109"/>
      <c r="E101" s="109"/>
      <c r="F101" s="109"/>
      <c r="G101" s="109"/>
      <c r="H101" s="109"/>
      <c r="I101" s="90"/>
      <c r="J101" s="90"/>
    </row>
    <row r="102" spans="1:10" s="91" customFormat="1">
      <c r="A102" s="113"/>
      <c r="B102" s="109"/>
      <c r="C102" s="109"/>
      <c r="D102" s="109"/>
      <c r="E102" s="109"/>
      <c r="F102" s="109"/>
      <c r="G102" s="109"/>
      <c r="H102" s="109"/>
      <c r="I102" s="90"/>
      <c r="J102" s="90"/>
    </row>
    <row r="103" spans="1:10" s="91" customFormat="1">
      <c r="A103" s="113"/>
      <c r="B103" s="109"/>
      <c r="C103" s="109"/>
      <c r="D103" s="109"/>
      <c r="E103" s="109"/>
      <c r="F103" s="109"/>
      <c r="G103" s="109"/>
      <c r="H103" s="109"/>
      <c r="I103" s="90"/>
      <c r="J103" s="90"/>
    </row>
    <row r="104" spans="1:10" s="91" customFormat="1">
      <c r="A104" s="113"/>
      <c r="B104" s="109"/>
      <c r="C104" s="109"/>
      <c r="D104" s="109"/>
      <c r="E104" s="109"/>
      <c r="F104" s="109"/>
      <c r="G104" s="109"/>
      <c r="H104" s="109"/>
      <c r="I104" s="90"/>
      <c r="J104" s="90"/>
    </row>
    <row r="105" spans="1:10" s="91" customFormat="1">
      <c r="A105" s="113"/>
      <c r="B105" s="109"/>
      <c r="C105" s="109"/>
      <c r="D105" s="109"/>
      <c r="E105" s="109"/>
      <c r="F105" s="109"/>
      <c r="G105" s="109"/>
      <c r="H105" s="109"/>
      <c r="I105" s="90"/>
      <c r="J105" s="90"/>
    </row>
    <row r="106" spans="1:10" s="91" customFormat="1">
      <c r="A106" s="113"/>
      <c r="B106" s="109"/>
      <c r="C106" s="109"/>
      <c r="D106" s="109"/>
      <c r="E106" s="109"/>
      <c r="F106" s="109"/>
      <c r="G106" s="109"/>
      <c r="H106" s="109"/>
      <c r="I106" s="90"/>
      <c r="J106" s="90"/>
    </row>
    <row r="107" spans="1:10" s="91" customFormat="1">
      <c r="A107" s="113"/>
      <c r="B107" s="109"/>
      <c r="C107" s="109"/>
      <c r="D107" s="109"/>
      <c r="E107" s="109"/>
      <c r="F107" s="109"/>
      <c r="G107" s="109"/>
      <c r="H107" s="109"/>
      <c r="I107" s="90"/>
      <c r="J107" s="90"/>
    </row>
    <row r="108" spans="1:10" s="91" customFormat="1">
      <c r="A108" s="113"/>
      <c r="B108" s="109"/>
      <c r="C108" s="109"/>
      <c r="D108" s="109"/>
      <c r="E108" s="109"/>
      <c r="F108" s="109"/>
      <c r="G108" s="109"/>
      <c r="H108" s="109"/>
      <c r="I108" s="90"/>
      <c r="J108" s="90"/>
    </row>
    <row r="109" spans="1:10" s="91" customFormat="1">
      <c r="A109" s="113"/>
      <c r="B109" s="109"/>
      <c r="C109" s="109"/>
      <c r="D109" s="109"/>
      <c r="E109" s="109"/>
      <c r="F109" s="109"/>
      <c r="G109" s="109"/>
      <c r="H109" s="109"/>
      <c r="I109" s="90"/>
      <c r="J109" s="90"/>
    </row>
    <row r="110" spans="1:10" s="91" customFormat="1">
      <c r="A110" s="113"/>
      <c r="B110" s="109"/>
      <c r="C110" s="109"/>
      <c r="D110" s="109"/>
      <c r="E110" s="109"/>
      <c r="F110" s="109"/>
      <c r="G110" s="109"/>
      <c r="H110" s="109"/>
      <c r="I110" s="90"/>
      <c r="J110" s="90"/>
    </row>
    <row r="111" spans="1:10" s="91" customFormat="1">
      <c r="A111" s="113"/>
      <c r="B111" s="109"/>
      <c r="C111" s="109"/>
      <c r="D111" s="109"/>
      <c r="E111" s="109"/>
      <c r="F111" s="109"/>
      <c r="G111" s="109"/>
      <c r="H111" s="109"/>
      <c r="I111" s="90"/>
      <c r="J111" s="90"/>
    </row>
    <row r="112" spans="1:10" s="91" customFormat="1">
      <c r="A112" s="113"/>
      <c r="B112" s="109"/>
      <c r="C112" s="109"/>
      <c r="D112" s="109"/>
      <c r="E112" s="109"/>
      <c r="F112" s="109"/>
      <c r="G112" s="109"/>
      <c r="H112" s="109"/>
      <c r="I112" s="90"/>
      <c r="J112" s="90"/>
    </row>
    <row r="113" spans="1:10" s="91" customFormat="1">
      <c r="A113" s="113"/>
      <c r="B113" s="109"/>
      <c r="C113" s="109"/>
      <c r="D113" s="109"/>
      <c r="E113" s="109"/>
      <c r="F113" s="109"/>
      <c r="G113" s="109"/>
      <c r="H113" s="109"/>
      <c r="I113" s="90"/>
      <c r="J113" s="90"/>
    </row>
    <row r="114" spans="1:10" s="91" customFormat="1">
      <c r="A114" s="114"/>
      <c r="I114" s="90"/>
      <c r="J114" s="90"/>
    </row>
    <row r="115" spans="1:10" s="91" customFormat="1">
      <c r="A115" s="114"/>
      <c r="I115" s="90"/>
      <c r="J115" s="90"/>
    </row>
    <row r="116" spans="1:10" s="91" customFormat="1">
      <c r="A116" s="114"/>
      <c r="I116" s="90"/>
      <c r="J116" s="90"/>
    </row>
    <row r="117" spans="1:10" s="91" customFormat="1">
      <c r="A117" s="114"/>
      <c r="I117" s="90"/>
      <c r="J117" s="90"/>
    </row>
    <row r="118" spans="1:10" s="91" customFormat="1">
      <c r="A118" s="114"/>
      <c r="I118" s="90"/>
      <c r="J118" s="90"/>
    </row>
    <row r="119" spans="1:10" s="91" customFormat="1">
      <c r="A119" s="114"/>
      <c r="I119" s="90"/>
      <c r="J119" s="90"/>
    </row>
    <row r="120" spans="1:10" s="91" customFormat="1">
      <c r="A120" s="114"/>
      <c r="I120" s="90"/>
      <c r="J120" s="90"/>
    </row>
    <row r="121" spans="1:10" s="91" customFormat="1">
      <c r="A121" s="114"/>
      <c r="I121" s="90"/>
      <c r="J121" s="90"/>
    </row>
    <row r="122" spans="1:10" s="91" customFormat="1">
      <c r="A122" s="114"/>
      <c r="I122" s="90"/>
      <c r="J122" s="90"/>
    </row>
    <row r="123" spans="1:10" s="91" customFormat="1">
      <c r="A123" s="114"/>
      <c r="I123" s="90"/>
      <c r="J123" s="90"/>
    </row>
    <row r="124" spans="1:10" s="91" customFormat="1">
      <c r="A124" s="114"/>
      <c r="I124" s="90"/>
      <c r="J124" s="90"/>
    </row>
    <row r="125" spans="1:10" s="91" customFormat="1">
      <c r="A125" s="114"/>
      <c r="I125" s="90"/>
      <c r="J125" s="90"/>
    </row>
    <row r="126" spans="1:10" s="91" customFormat="1">
      <c r="A126" s="114"/>
      <c r="I126" s="90"/>
      <c r="J126" s="90"/>
    </row>
    <row r="127" spans="1:10" s="91" customFormat="1">
      <c r="A127" s="114"/>
      <c r="I127" s="90"/>
      <c r="J127" s="90"/>
    </row>
    <row r="128" spans="1:10" s="91" customFormat="1">
      <c r="A128" s="114"/>
      <c r="I128" s="90"/>
      <c r="J128" s="90"/>
    </row>
    <row r="129" spans="1:10" s="91" customFormat="1">
      <c r="A129" s="114"/>
      <c r="I129" s="90"/>
      <c r="J129" s="90"/>
    </row>
    <row r="130" spans="1:10" s="91" customFormat="1">
      <c r="A130" s="114"/>
      <c r="I130" s="90"/>
      <c r="J130" s="90"/>
    </row>
    <row r="131" spans="1:10" s="91" customFormat="1">
      <c r="A131" s="114"/>
      <c r="I131" s="90"/>
      <c r="J131" s="90"/>
    </row>
    <row r="132" spans="1:10" s="91" customFormat="1">
      <c r="A132" s="114"/>
      <c r="I132" s="90"/>
      <c r="J132" s="90"/>
    </row>
    <row r="133" spans="1:10" s="91" customFormat="1">
      <c r="A133" s="114"/>
      <c r="I133" s="90"/>
      <c r="J133" s="90"/>
    </row>
    <row r="134" spans="1:10" s="91" customFormat="1">
      <c r="A134" s="114"/>
      <c r="I134" s="90"/>
      <c r="J134" s="90"/>
    </row>
    <row r="135" spans="1:10" s="91" customFormat="1">
      <c r="A135" s="114"/>
      <c r="I135" s="90"/>
      <c r="J135" s="90"/>
    </row>
    <row r="136" spans="1:10" s="91" customFormat="1">
      <c r="A136" s="114"/>
      <c r="I136" s="90"/>
      <c r="J136" s="90"/>
    </row>
    <row r="137" spans="1:10" s="91" customFormat="1">
      <c r="A137" s="114"/>
      <c r="I137" s="90"/>
      <c r="J137" s="90"/>
    </row>
    <row r="138" spans="1:10" s="91" customFormat="1">
      <c r="A138" s="114"/>
      <c r="I138" s="90"/>
      <c r="J138" s="90"/>
    </row>
    <row r="139" spans="1:10" s="91" customFormat="1">
      <c r="A139" s="114"/>
      <c r="I139" s="90"/>
      <c r="J139" s="90"/>
    </row>
    <row r="140" spans="1:10" s="91" customFormat="1">
      <c r="A140" s="114"/>
      <c r="I140" s="90"/>
      <c r="J140" s="90"/>
    </row>
    <row r="141" spans="1:10" s="91" customFormat="1">
      <c r="A141" s="114"/>
      <c r="I141" s="90"/>
      <c r="J141" s="90"/>
    </row>
    <row r="142" spans="1:10" s="91" customFormat="1">
      <c r="A142" s="114"/>
      <c r="I142" s="90"/>
      <c r="J142" s="90"/>
    </row>
    <row r="143" spans="1:10" s="91" customFormat="1">
      <c r="A143" s="114"/>
      <c r="I143" s="90"/>
      <c r="J143" s="90"/>
    </row>
    <row r="144" spans="1:10" s="91" customFormat="1">
      <c r="A144" s="114"/>
      <c r="I144" s="90"/>
      <c r="J144" s="90"/>
    </row>
    <row r="145" spans="1:10" s="91" customFormat="1">
      <c r="A145" s="114"/>
      <c r="I145" s="90"/>
      <c r="J145" s="90"/>
    </row>
    <row r="146" spans="1:10" s="91" customFormat="1">
      <c r="A146" s="114"/>
      <c r="I146" s="90"/>
      <c r="J146" s="90"/>
    </row>
    <row r="147" spans="1:10" s="91" customFormat="1">
      <c r="A147" s="114"/>
      <c r="I147" s="90"/>
      <c r="J147" s="90"/>
    </row>
    <row r="148" spans="1:10" s="91" customFormat="1">
      <c r="A148" s="114"/>
      <c r="I148" s="90"/>
      <c r="J148" s="90"/>
    </row>
    <row r="149" spans="1:10" s="91" customFormat="1">
      <c r="A149" s="114"/>
      <c r="I149" s="90"/>
      <c r="J149" s="90"/>
    </row>
    <row r="150" spans="1:10" s="91" customFormat="1">
      <c r="A150" s="114"/>
      <c r="I150" s="90"/>
      <c r="J150" s="90"/>
    </row>
    <row r="151" spans="1:10" s="91" customFormat="1">
      <c r="A151" s="114"/>
      <c r="I151" s="90"/>
      <c r="J151" s="90"/>
    </row>
    <row r="152" spans="1:10" s="91" customFormat="1">
      <c r="A152" s="114"/>
      <c r="I152" s="90"/>
      <c r="J152" s="90"/>
    </row>
    <row r="153" spans="1:10" s="91" customFormat="1">
      <c r="A153" s="114"/>
      <c r="I153" s="90"/>
      <c r="J153" s="90"/>
    </row>
    <row r="154" spans="1:10" s="91" customFormat="1">
      <c r="A154" s="114"/>
      <c r="I154" s="90"/>
      <c r="J154" s="90"/>
    </row>
    <row r="155" spans="1:10" s="91" customFormat="1">
      <c r="A155" s="114"/>
      <c r="I155" s="90"/>
      <c r="J155" s="90"/>
    </row>
    <row r="156" spans="1:10" s="91" customFormat="1">
      <c r="A156" s="114"/>
      <c r="I156" s="90"/>
      <c r="J156" s="90"/>
    </row>
    <row r="157" spans="1:10" s="91" customFormat="1">
      <c r="A157" s="114"/>
      <c r="I157" s="90"/>
      <c r="J157" s="90"/>
    </row>
    <row r="158" spans="1:10" s="91" customFormat="1">
      <c r="A158" s="114"/>
      <c r="I158" s="90"/>
      <c r="J158" s="90"/>
    </row>
    <row r="159" spans="1:10" s="91" customFormat="1">
      <c r="A159" s="114"/>
      <c r="I159" s="90"/>
      <c r="J159" s="90"/>
    </row>
    <row r="160" spans="1:10" s="91" customFormat="1">
      <c r="A160" s="114"/>
      <c r="I160" s="90"/>
      <c r="J160" s="90"/>
    </row>
    <row r="161" spans="1:10" s="91" customFormat="1">
      <c r="A161" s="114"/>
      <c r="I161" s="90"/>
      <c r="J161" s="90"/>
    </row>
    <row r="162" spans="1:10" s="91" customFormat="1">
      <c r="A162" s="114"/>
      <c r="I162" s="90"/>
      <c r="J162" s="90"/>
    </row>
    <row r="163" spans="1:10" s="91" customFormat="1">
      <c r="A163" s="114"/>
      <c r="I163" s="90"/>
      <c r="J163" s="90"/>
    </row>
    <row r="164" spans="1:10" s="91" customFormat="1">
      <c r="A164" s="114"/>
      <c r="I164" s="90"/>
      <c r="J164" s="90"/>
    </row>
    <row r="165" spans="1:10" s="91" customFormat="1">
      <c r="A165" s="114"/>
      <c r="I165" s="90"/>
      <c r="J165" s="90"/>
    </row>
    <row r="166" spans="1:10" s="91" customFormat="1">
      <c r="A166" s="114"/>
      <c r="I166" s="90"/>
      <c r="J166" s="90"/>
    </row>
    <row r="167" spans="1:10" s="91" customFormat="1">
      <c r="A167" s="114"/>
      <c r="I167" s="90"/>
      <c r="J167" s="90"/>
    </row>
    <row r="168" spans="1:10" s="91" customFormat="1">
      <c r="A168" s="114"/>
      <c r="I168" s="90"/>
      <c r="J168" s="90"/>
    </row>
    <row r="169" spans="1:10" s="91" customFormat="1">
      <c r="A169" s="114"/>
      <c r="I169" s="90"/>
      <c r="J169" s="90"/>
    </row>
    <row r="170" spans="1:10" s="91" customFormat="1">
      <c r="A170" s="114"/>
      <c r="I170" s="90"/>
      <c r="J170" s="90"/>
    </row>
    <row r="171" spans="1:10" s="91" customFormat="1">
      <c r="A171" s="114"/>
      <c r="I171" s="90"/>
      <c r="J171" s="90"/>
    </row>
    <row r="172" spans="1:10" s="91" customFormat="1">
      <c r="A172" s="114"/>
      <c r="I172" s="90"/>
      <c r="J172" s="90"/>
    </row>
    <row r="173" spans="1:10" s="91" customFormat="1">
      <c r="A173" s="114"/>
      <c r="I173" s="90"/>
      <c r="J173" s="90"/>
    </row>
    <row r="174" spans="1:10" s="91" customFormat="1">
      <c r="A174" s="114"/>
      <c r="I174" s="90"/>
      <c r="J174" s="90"/>
    </row>
    <row r="175" spans="1:10" s="91" customFormat="1">
      <c r="A175" s="114"/>
      <c r="I175" s="90"/>
      <c r="J175" s="90"/>
    </row>
    <row r="176" spans="1:10" s="91" customFormat="1">
      <c r="A176" s="114"/>
      <c r="I176" s="90"/>
      <c r="J176" s="90"/>
    </row>
    <row r="177" spans="1:10" s="91" customFormat="1">
      <c r="A177" s="114"/>
      <c r="I177" s="90"/>
      <c r="J177" s="90"/>
    </row>
    <row r="178" spans="1:10" s="91" customFormat="1">
      <c r="A178" s="114"/>
      <c r="I178" s="90"/>
      <c r="J178" s="90"/>
    </row>
    <row r="179" spans="1:10" s="91" customFormat="1">
      <c r="A179" s="114"/>
      <c r="I179" s="90"/>
      <c r="J179" s="90"/>
    </row>
    <row r="180" spans="1:10" s="91" customFormat="1">
      <c r="A180" s="114"/>
      <c r="I180" s="90"/>
      <c r="J180" s="90"/>
    </row>
    <row r="181" spans="1:10" s="91" customFormat="1">
      <c r="A181" s="114"/>
      <c r="I181" s="90"/>
      <c r="J181" s="90"/>
    </row>
    <row r="182" spans="1:10" s="91" customFormat="1">
      <c r="A182" s="114"/>
      <c r="I182" s="90"/>
      <c r="J182" s="90"/>
    </row>
    <row r="183" spans="1:10" s="91" customFormat="1">
      <c r="A183" s="114"/>
      <c r="I183" s="90"/>
      <c r="J183" s="90"/>
    </row>
    <row r="184" spans="1:10" s="91" customFormat="1">
      <c r="A184" s="114"/>
      <c r="I184" s="90"/>
      <c r="J184" s="90"/>
    </row>
    <row r="185" spans="1:10" s="91" customFormat="1">
      <c r="A185" s="114"/>
      <c r="I185" s="90"/>
      <c r="J185" s="90"/>
    </row>
    <row r="186" spans="1:10" s="91" customFormat="1">
      <c r="A186" s="114"/>
      <c r="I186" s="90"/>
      <c r="J186" s="90"/>
    </row>
    <row r="187" spans="1:10" s="91" customFormat="1">
      <c r="A187" s="114"/>
      <c r="I187" s="90"/>
      <c r="J187" s="90"/>
    </row>
    <row r="188" spans="1:10" s="91" customFormat="1">
      <c r="A188" s="114"/>
      <c r="I188" s="90"/>
      <c r="J188" s="90"/>
    </row>
    <row r="189" spans="1:10" s="91" customFormat="1">
      <c r="A189" s="114"/>
      <c r="I189" s="90"/>
      <c r="J189" s="90"/>
    </row>
    <row r="190" spans="1:10" s="91" customFormat="1">
      <c r="A190" s="114"/>
      <c r="I190" s="90"/>
      <c r="J190" s="90"/>
    </row>
    <row r="191" spans="1:10" s="91" customFormat="1">
      <c r="A191" s="114"/>
      <c r="I191" s="90"/>
      <c r="J191" s="90"/>
    </row>
    <row r="192" spans="1:10" s="91" customFormat="1">
      <c r="A192" s="114"/>
      <c r="I192" s="90"/>
      <c r="J192" s="90"/>
    </row>
    <row r="193" spans="1:10" s="91" customFormat="1">
      <c r="A193" s="114"/>
      <c r="I193" s="90"/>
      <c r="J193" s="90"/>
    </row>
    <row r="194" spans="1:10" s="91" customFormat="1">
      <c r="A194" s="114"/>
      <c r="I194" s="90"/>
      <c r="J194" s="90"/>
    </row>
    <row r="195" spans="1:10" s="91" customFormat="1">
      <c r="A195" s="114"/>
      <c r="I195" s="90"/>
      <c r="J195" s="90"/>
    </row>
    <row r="196" spans="1:10" s="91" customFormat="1">
      <c r="A196" s="114"/>
      <c r="I196" s="90"/>
      <c r="J196" s="90"/>
    </row>
    <row r="197" spans="1:10" s="91" customFormat="1">
      <c r="A197" s="114"/>
      <c r="I197" s="90"/>
      <c r="J197" s="90"/>
    </row>
    <row r="198" spans="1:10" s="91" customFormat="1">
      <c r="A198" s="114"/>
      <c r="I198" s="90"/>
      <c r="J198" s="90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70" fitToHeight="2" orientation="landscape" verticalDpi="300" r:id="rId1"/>
  <headerFooter alignWithMargins="0"/>
  <ignoredErrors>
    <ignoredError sqref="G9:H16 G21 H35:H36 H37:H42 H19:H28 H29 H30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K11" sqref="K11"/>
    </sheetView>
  </sheetViews>
  <sheetFormatPr defaultRowHeight="18.75"/>
  <cols>
    <col min="1" max="1" width="60.7109375" style="2" customWidth="1"/>
    <col min="2" max="2" width="14.140625" style="42" customWidth="1"/>
    <col min="3" max="3" width="14.140625" style="48" customWidth="1"/>
    <col min="4" max="4" width="16.140625" style="42" customWidth="1"/>
    <col min="5" max="5" width="16.7109375" style="42" customWidth="1"/>
    <col min="6" max="6" width="15.140625" style="42" customWidth="1"/>
    <col min="7" max="7" width="16" style="42" customWidth="1"/>
    <col min="8" max="16384" width="9.140625" style="2"/>
  </cols>
  <sheetData>
    <row r="2" spans="1:7">
      <c r="A2" s="436" t="s">
        <v>213</v>
      </c>
      <c r="B2" s="436"/>
      <c r="C2" s="436"/>
      <c r="D2" s="436"/>
      <c r="E2" s="436"/>
      <c r="F2" s="436"/>
      <c r="G2" s="436"/>
    </row>
    <row r="3" spans="1:7">
      <c r="A3" s="44"/>
      <c r="B3" s="7"/>
      <c r="C3" s="7"/>
      <c r="D3" s="44"/>
      <c r="E3" s="44"/>
      <c r="F3" s="44"/>
      <c r="G3" s="7"/>
    </row>
    <row r="4" spans="1:7" ht="73.5" customHeight="1">
      <c r="A4" s="49" t="s">
        <v>101</v>
      </c>
      <c r="B4" s="50" t="s">
        <v>7</v>
      </c>
      <c r="C4" s="116" t="s">
        <v>283</v>
      </c>
      <c r="D4" s="116" t="s">
        <v>314</v>
      </c>
      <c r="E4" s="116" t="s">
        <v>315</v>
      </c>
      <c r="F4" s="50" t="s">
        <v>199</v>
      </c>
      <c r="G4" s="51" t="s">
        <v>216</v>
      </c>
    </row>
    <row r="5" spans="1:7" ht="25.5" customHeight="1">
      <c r="A5" s="32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</row>
    <row r="6" spans="1:7" ht="26.25" customHeight="1">
      <c r="A6" s="452" t="s">
        <v>72</v>
      </c>
      <c r="B6" s="453"/>
      <c r="C6" s="453"/>
      <c r="D6" s="453"/>
      <c r="E6" s="453"/>
      <c r="F6" s="453"/>
      <c r="G6" s="454"/>
    </row>
    <row r="7" spans="1:7" ht="24.75" customHeight="1">
      <c r="A7" s="47" t="s">
        <v>204</v>
      </c>
      <c r="B7" s="33">
        <v>2050</v>
      </c>
      <c r="C7" s="34">
        <f>SUM(C8:C8)</f>
        <v>0</v>
      </c>
      <c r="D7" s="34">
        <f>SUM(D8:D8)</f>
        <v>0</v>
      </c>
      <c r="E7" s="34">
        <f>SUM(E8:E8)</f>
        <v>0</v>
      </c>
      <c r="F7" s="34">
        <f>E7-D7</f>
        <v>0</v>
      </c>
      <c r="G7" s="54" t="e">
        <f>(E7/D7)*100</f>
        <v>#DIV/0!</v>
      </c>
    </row>
    <row r="8" spans="1:7" ht="21.75" customHeight="1">
      <c r="A8" s="61"/>
      <c r="B8" s="62"/>
      <c r="C8" s="62"/>
      <c r="D8" s="63"/>
      <c r="E8" s="63"/>
      <c r="F8" s="59">
        <f t="shared" ref="F8:F23" si="0">E8-D8</f>
        <v>0</v>
      </c>
      <c r="G8" s="64" t="e">
        <f t="shared" ref="G8:G23" si="1">(E8/D8)*100</f>
        <v>#DIV/0!</v>
      </c>
    </row>
    <row r="9" spans="1:7" s="12" customFormat="1" ht="23.25" customHeight="1">
      <c r="A9" s="70" t="s">
        <v>203</v>
      </c>
      <c r="B9" s="71">
        <v>2060</v>
      </c>
      <c r="C9" s="63">
        <f>SUM(C10:C10)</f>
        <v>0</v>
      </c>
      <c r="D9" s="63">
        <f>SUM(D10:D10)</f>
        <v>0</v>
      </c>
      <c r="E9" s="63">
        <f t="shared" ref="E9" si="2">SUM(E10:E10)</f>
        <v>0</v>
      </c>
      <c r="F9" s="59">
        <f t="shared" si="0"/>
        <v>0</v>
      </c>
      <c r="G9" s="64" t="e">
        <f t="shared" si="1"/>
        <v>#DIV/0!</v>
      </c>
    </row>
    <row r="10" spans="1:7" s="12" customFormat="1" ht="23.25" customHeight="1">
      <c r="A10" s="66"/>
      <c r="B10" s="65"/>
      <c r="C10" s="65"/>
      <c r="D10" s="63"/>
      <c r="E10" s="63"/>
      <c r="F10" s="59">
        <f t="shared" si="0"/>
        <v>0</v>
      </c>
      <c r="G10" s="64" t="e">
        <f t="shared" si="1"/>
        <v>#DIV/0!</v>
      </c>
    </row>
    <row r="11" spans="1:7" s="12" customFormat="1" ht="29.25" customHeight="1">
      <c r="A11" s="455" t="s">
        <v>205</v>
      </c>
      <c r="B11" s="456"/>
      <c r="C11" s="456"/>
      <c r="D11" s="456"/>
      <c r="E11" s="456"/>
      <c r="F11" s="456"/>
      <c r="G11" s="457"/>
    </row>
    <row r="12" spans="1:7" s="12" customFormat="1" ht="42.75" customHeight="1">
      <c r="A12" s="72" t="s">
        <v>182</v>
      </c>
      <c r="B12" s="65"/>
      <c r="C12" s="65"/>
      <c r="D12" s="63"/>
      <c r="E12" s="63"/>
      <c r="F12" s="59"/>
      <c r="G12" s="63"/>
    </row>
    <row r="13" spans="1:7" s="12" customFormat="1" ht="27.75" customHeight="1">
      <c r="A13" s="73" t="s">
        <v>206</v>
      </c>
      <c r="B13" s="71">
        <v>2117</v>
      </c>
      <c r="C13" s="63">
        <f>SUM(C14:C14)</f>
        <v>0</v>
      </c>
      <c r="D13" s="63">
        <f>SUM(D14:D14)</f>
        <v>0</v>
      </c>
      <c r="E13" s="63">
        <f>SUM(E14:E14)</f>
        <v>0</v>
      </c>
      <c r="F13" s="63">
        <f t="shared" si="0"/>
        <v>0</v>
      </c>
      <c r="G13" s="64" t="e">
        <f t="shared" si="1"/>
        <v>#DIV/0!</v>
      </c>
    </row>
    <row r="14" spans="1:7" s="12" customFormat="1" ht="22.5" customHeight="1">
      <c r="A14" s="68"/>
      <c r="B14" s="65"/>
      <c r="C14" s="65"/>
      <c r="D14" s="59"/>
      <c r="E14" s="59"/>
      <c r="F14" s="59">
        <f t="shared" si="0"/>
        <v>0</v>
      </c>
      <c r="G14" s="64" t="e">
        <f t="shared" si="1"/>
        <v>#DIV/0!</v>
      </c>
    </row>
    <row r="15" spans="1:7" s="12" customFormat="1" ht="40.5" customHeight="1">
      <c r="A15" s="74" t="s">
        <v>177</v>
      </c>
      <c r="B15" s="65"/>
      <c r="C15" s="65"/>
      <c r="D15" s="59"/>
      <c r="E15" s="59"/>
      <c r="F15" s="59"/>
      <c r="G15" s="59"/>
    </row>
    <row r="16" spans="1:7" s="12" customFormat="1" ht="29.25" customHeight="1">
      <c r="A16" s="66" t="s">
        <v>206</v>
      </c>
      <c r="B16" s="71">
        <v>2128</v>
      </c>
      <c r="C16" s="63">
        <f>SUM(C17:C17)</f>
        <v>0</v>
      </c>
      <c r="D16" s="63">
        <f>SUM(D17:D17)</f>
        <v>0</v>
      </c>
      <c r="E16" s="63">
        <f>SUM(E17:E17)</f>
        <v>0</v>
      </c>
      <c r="F16" s="63">
        <f t="shared" si="0"/>
        <v>0</v>
      </c>
      <c r="G16" s="64" t="e">
        <f t="shared" si="1"/>
        <v>#DIV/0!</v>
      </c>
    </row>
    <row r="17" spans="1:8" s="12" customFormat="1" ht="23.25" customHeight="1">
      <c r="A17" s="66"/>
      <c r="B17" s="65"/>
      <c r="C17" s="65"/>
      <c r="D17" s="63"/>
      <c r="E17" s="63"/>
      <c r="F17" s="59">
        <f t="shared" si="0"/>
        <v>0</v>
      </c>
      <c r="G17" s="64" t="e">
        <f t="shared" si="1"/>
        <v>#DIV/0!</v>
      </c>
    </row>
    <row r="18" spans="1:8" s="12" customFormat="1" ht="37.5" customHeight="1">
      <c r="A18" s="72" t="s">
        <v>208</v>
      </c>
      <c r="B18" s="65"/>
      <c r="C18" s="65"/>
      <c r="D18" s="59"/>
      <c r="E18" s="59"/>
      <c r="F18" s="59"/>
      <c r="G18" s="60"/>
    </row>
    <row r="19" spans="1:8" s="12" customFormat="1" ht="38.25" customHeight="1">
      <c r="A19" s="75" t="s">
        <v>209</v>
      </c>
      <c r="B19" s="71">
        <v>2123</v>
      </c>
      <c r="C19" s="63">
        <f>SUM(C20:C20)</f>
        <v>0</v>
      </c>
      <c r="D19" s="63">
        <f>SUM(D20:D20)</f>
        <v>0</v>
      </c>
      <c r="E19" s="63">
        <f>SUM(E20:E20)</f>
        <v>0</v>
      </c>
      <c r="F19" s="63">
        <f t="shared" si="0"/>
        <v>0</v>
      </c>
      <c r="G19" s="64" t="e">
        <f t="shared" si="1"/>
        <v>#DIV/0!</v>
      </c>
    </row>
    <row r="20" spans="1:8" s="12" customFormat="1" ht="24.75" customHeight="1">
      <c r="A20" s="66"/>
      <c r="B20" s="65"/>
      <c r="C20" s="65"/>
      <c r="D20" s="63"/>
      <c r="E20" s="63"/>
      <c r="F20" s="63">
        <f t="shared" si="0"/>
        <v>0</v>
      </c>
      <c r="G20" s="64" t="e">
        <f t="shared" si="1"/>
        <v>#DIV/0!</v>
      </c>
    </row>
    <row r="21" spans="1:8" s="12" customFormat="1" ht="26.25" customHeight="1">
      <c r="A21" s="76" t="s">
        <v>210</v>
      </c>
      <c r="B21" s="65"/>
      <c r="C21" s="65"/>
      <c r="D21" s="63"/>
      <c r="E21" s="63"/>
      <c r="F21" s="59"/>
      <c r="G21" s="64"/>
    </row>
    <row r="22" spans="1:8" s="12" customFormat="1" ht="41.25" customHeight="1">
      <c r="A22" s="75" t="s">
        <v>211</v>
      </c>
      <c r="B22" s="71">
        <v>2142</v>
      </c>
      <c r="C22" s="63">
        <f>SUM(C23:C23)</f>
        <v>0</v>
      </c>
      <c r="D22" s="63">
        <f>SUM(D23:D23)</f>
        <v>0</v>
      </c>
      <c r="E22" s="63">
        <f>SUM(E23:E23)</f>
        <v>0</v>
      </c>
      <c r="F22" s="59">
        <f t="shared" si="0"/>
        <v>0</v>
      </c>
      <c r="G22" s="64" t="e">
        <f t="shared" si="1"/>
        <v>#DIV/0!</v>
      </c>
    </row>
    <row r="23" spans="1:8" s="12" customFormat="1" ht="28.5" customHeight="1">
      <c r="A23" s="66"/>
      <c r="B23" s="65"/>
      <c r="C23" s="65"/>
      <c r="D23" s="63"/>
      <c r="E23" s="63"/>
      <c r="F23" s="59">
        <f t="shared" si="0"/>
        <v>0</v>
      </c>
      <c r="G23" s="64" t="e">
        <f t="shared" si="1"/>
        <v>#DIV/0!</v>
      </c>
    </row>
    <row r="24" spans="1:8">
      <c r="A24" s="35"/>
      <c r="B24" s="36"/>
      <c r="C24" s="36"/>
      <c r="D24" s="37"/>
      <c r="E24" s="38"/>
      <c r="F24" s="38"/>
      <c r="G24" s="38"/>
    </row>
    <row r="25" spans="1:8" ht="24.75" customHeight="1">
      <c r="A25" s="13" t="s">
        <v>178</v>
      </c>
      <c r="B25" s="9"/>
      <c r="C25" s="9"/>
      <c r="D25" s="41" t="s">
        <v>57</v>
      </c>
      <c r="E25" s="41"/>
      <c r="F25" s="451" t="s">
        <v>188</v>
      </c>
      <c r="G25" s="451"/>
      <c r="H25" s="43"/>
    </row>
    <row r="26" spans="1:8">
      <c r="A26" s="45" t="s">
        <v>180</v>
      </c>
      <c r="B26" s="46"/>
      <c r="C26" s="52"/>
      <c r="D26" s="46" t="s">
        <v>185</v>
      </c>
      <c r="E26" s="46"/>
      <c r="F26" s="435" t="s">
        <v>115</v>
      </c>
      <c r="G26" s="435"/>
      <c r="H26" s="11"/>
    </row>
    <row r="27" spans="1:8">
      <c r="A27" s="35"/>
      <c r="B27" s="36"/>
      <c r="C27" s="36"/>
      <c r="D27" s="37"/>
      <c r="E27" s="38"/>
      <c r="F27" s="38"/>
      <c r="G27" s="38"/>
    </row>
    <row r="28" spans="1:8">
      <c r="A28" s="35"/>
      <c r="B28" s="36"/>
      <c r="C28" s="36"/>
      <c r="D28" s="37"/>
      <c r="E28" s="38"/>
      <c r="F28" s="38"/>
      <c r="G28" s="38"/>
    </row>
    <row r="29" spans="1:8">
      <c r="A29" s="35"/>
      <c r="B29" s="36"/>
      <c r="C29" s="36"/>
      <c r="D29" s="37"/>
      <c r="E29" s="38"/>
      <c r="F29" s="38"/>
      <c r="G29" s="38"/>
    </row>
    <row r="30" spans="1:8">
      <c r="A30" s="35"/>
      <c r="B30" s="36"/>
      <c r="C30" s="36"/>
      <c r="D30" s="37"/>
      <c r="E30" s="38"/>
      <c r="F30" s="38"/>
      <c r="G30" s="38"/>
    </row>
    <row r="31" spans="1:8">
      <c r="A31" s="35"/>
      <c r="B31" s="36"/>
      <c r="C31" s="36"/>
      <c r="D31" s="37"/>
      <c r="E31" s="38"/>
      <c r="F31" s="38"/>
      <c r="G31" s="38"/>
    </row>
    <row r="32" spans="1:8">
      <c r="A32" s="35"/>
      <c r="B32" s="36"/>
      <c r="C32" s="36"/>
      <c r="D32" s="37"/>
      <c r="E32" s="38"/>
      <c r="F32" s="38"/>
      <c r="G32" s="38"/>
    </row>
    <row r="33" spans="1:7">
      <c r="A33" s="35"/>
      <c r="B33" s="36"/>
      <c r="C33" s="36"/>
      <c r="D33" s="37"/>
      <c r="E33" s="38"/>
      <c r="F33" s="38"/>
      <c r="G33" s="38"/>
    </row>
    <row r="34" spans="1:7">
      <c r="A34" s="35"/>
      <c r="B34" s="36"/>
      <c r="C34" s="36"/>
      <c r="D34" s="37"/>
      <c r="E34" s="38"/>
      <c r="F34" s="38"/>
      <c r="G34" s="38"/>
    </row>
    <row r="35" spans="1:7">
      <c r="A35" s="35"/>
      <c r="B35" s="36"/>
      <c r="C35" s="36"/>
      <c r="D35" s="37"/>
      <c r="E35" s="38"/>
      <c r="F35" s="38"/>
      <c r="G35" s="38"/>
    </row>
    <row r="36" spans="1:7">
      <c r="A36" s="35"/>
      <c r="B36" s="36"/>
      <c r="C36" s="36"/>
      <c r="D36" s="37"/>
      <c r="E36" s="38"/>
      <c r="F36" s="38"/>
      <c r="G36" s="38"/>
    </row>
    <row r="37" spans="1:7">
      <c r="A37" s="35"/>
      <c r="B37" s="36"/>
      <c r="C37" s="36"/>
      <c r="D37" s="37"/>
      <c r="E37" s="38"/>
      <c r="F37" s="38"/>
      <c r="G37" s="38"/>
    </row>
    <row r="38" spans="1:7">
      <c r="A38" s="35"/>
      <c r="B38" s="36"/>
      <c r="C38" s="36"/>
      <c r="D38" s="37"/>
      <c r="E38" s="38"/>
      <c r="F38" s="38"/>
      <c r="G38" s="38"/>
    </row>
    <row r="39" spans="1:7">
      <c r="A39" s="35"/>
      <c r="B39" s="36"/>
      <c r="C39" s="36"/>
      <c r="D39" s="37"/>
      <c r="E39" s="38"/>
      <c r="F39" s="38"/>
      <c r="G39" s="38"/>
    </row>
    <row r="40" spans="1:7">
      <c r="A40" s="35"/>
      <c r="B40" s="36"/>
      <c r="C40" s="36"/>
      <c r="D40" s="37"/>
      <c r="E40" s="38"/>
      <c r="F40" s="38"/>
      <c r="G40" s="38"/>
    </row>
    <row r="41" spans="1:7">
      <c r="A41" s="35"/>
      <c r="B41" s="36"/>
      <c r="C41" s="36"/>
      <c r="D41" s="37"/>
      <c r="E41" s="38"/>
      <c r="F41" s="38"/>
      <c r="G41" s="38"/>
    </row>
    <row r="42" spans="1:7">
      <c r="A42" s="35"/>
      <c r="B42" s="36"/>
      <c r="C42" s="36"/>
      <c r="D42" s="37"/>
      <c r="E42" s="38"/>
      <c r="F42" s="38"/>
      <c r="G42" s="38"/>
    </row>
    <row r="43" spans="1:7">
      <c r="A43" s="35"/>
      <c r="B43" s="36"/>
      <c r="C43" s="36"/>
      <c r="D43" s="37"/>
      <c r="E43" s="38"/>
      <c r="F43" s="38"/>
      <c r="G43" s="38"/>
    </row>
    <row r="44" spans="1:7">
      <c r="A44" s="35"/>
      <c r="B44" s="36"/>
      <c r="C44" s="36"/>
      <c r="D44" s="37"/>
      <c r="E44" s="38"/>
      <c r="F44" s="38"/>
      <c r="G44" s="38"/>
    </row>
    <row r="45" spans="1:7">
      <c r="A45" s="35"/>
      <c r="B45" s="36"/>
      <c r="C45" s="36"/>
      <c r="D45" s="37"/>
      <c r="E45" s="38"/>
      <c r="F45" s="38"/>
      <c r="G45" s="38"/>
    </row>
    <row r="46" spans="1:7">
      <c r="A46" s="35"/>
      <c r="B46" s="36"/>
      <c r="C46" s="36"/>
      <c r="D46" s="37"/>
      <c r="E46" s="38"/>
      <c r="F46" s="38"/>
      <c r="G46" s="38"/>
    </row>
    <row r="47" spans="1:7">
      <c r="A47" s="35"/>
      <c r="B47" s="36"/>
      <c r="C47" s="36"/>
      <c r="D47" s="37"/>
      <c r="E47" s="38"/>
      <c r="F47" s="38"/>
      <c r="G47" s="38"/>
    </row>
    <row r="48" spans="1:7">
      <c r="A48" s="35"/>
      <c r="B48" s="36"/>
      <c r="C48" s="36"/>
      <c r="D48" s="37"/>
      <c r="E48" s="38"/>
      <c r="F48" s="38"/>
      <c r="G48" s="38"/>
    </row>
    <row r="49" spans="1:7">
      <c r="A49" s="35"/>
      <c r="B49" s="36"/>
      <c r="C49" s="36"/>
      <c r="D49" s="37"/>
      <c r="E49" s="38"/>
      <c r="F49" s="38"/>
      <c r="G49" s="38"/>
    </row>
    <row r="50" spans="1:7">
      <c r="A50" s="35"/>
      <c r="B50" s="36"/>
      <c r="C50" s="36"/>
      <c r="D50" s="37"/>
      <c r="E50" s="38"/>
      <c r="F50" s="38"/>
      <c r="G50" s="38"/>
    </row>
    <row r="51" spans="1:7">
      <c r="A51" s="35"/>
      <c r="B51" s="36"/>
      <c r="C51" s="36"/>
      <c r="D51" s="37"/>
      <c r="E51" s="38"/>
      <c r="F51" s="38"/>
      <c r="G51" s="38"/>
    </row>
    <row r="52" spans="1:7">
      <c r="A52" s="35"/>
      <c r="B52" s="36"/>
      <c r="C52" s="36"/>
      <c r="D52" s="37"/>
      <c r="E52" s="38"/>
      <c r="F52" s="38"/>
      <c r="G52" s="38"/>
    </row>
    <row r="53" spans="1:7">
      <c r="A53" s="35"/>
      <c r="B53" s="36"/>
      <c r="C53" s="36"/>
      <c r="D53" s="37"/>
      <c r="E53" s="38"/>
      <c r="F53" s="38"/>
      <c r="G53" s="38"/>
    </row>
    <row r="54" spans="1:7">
      <c r="A54" s="35"/>
      <c r="B54" s="36"/>
      <c r="C54" s="36"/>
      <c r="D54" s="37"/>
      <c r="E54" s="38"/>
      <c r="F54" s="38"/>
      <c r="G54" s="38"/>
    </row>
    <row r="55" spans="1:7">
      <c r="A55" s="35"/>
      <c r="B55" s="36"/>
      <c r="C55" s="36"/>
      <c r="D55" s="37"/>
      <c r="E55" s="38"/>
      <c r="F55" s="38"/>
      <c r="G55" s="38"/>
    </row>
    <row r="56" spans="1:7">
      <c r="A56" s="35"/>
      <c r="B56" s="36"/>
      <c r="C56" s="36"/>
      <c r="D56" s="37"/>
      <c r="E56" s="38"/>
      <c r="F56" s="38"/>
      <c r="G56" s="38"/>
    </row>
    <row r="57" spans="1:7">
      <c r="A57" s="35"/>
      <c r="B57" s="36"/>
      <c r="C57" s="36"/>
      <c r="D57" s="37"/>
      <c r="E57" s="38"/>
      <c r="F57" s="38"/>
      <c r="G57" s="38"/>
    </row>
    <row r="58" spans="1:7">
      <c r="A58" s="35"/>
      <c r="D58" s="39"/>
      <c r="E58" s="40"/>
      <c r="F58" s="40"/>
      <c r="G58" s="40"/>
    </row>
    <row r="59" spans="1:7">
      <c r="A59" s="5"/>
      <c r="D59" s="39"/>
      <c r="E59" s="40"/>
      <c r="F59" s="40"/>
      <c r="G59" s="40"/>
    </row>
    <row r="60" spans="1:7">
      <c r="A60" s="5"/>
      <c r="D60" s="39"/>
      <c r="E60" s="40"/>
      <c r="F60" s="40"/>
      <c r="G60" s="40"/>
    </row>
    <row r="61" spans="1:7">
      <c r="A61" s="5"/>
      <c r="D61" s="39"/>
      <c r="E61" s="40"/>
      <c r="F61" s="40"/>
      <c r="G61" s="40"/>
    </row>
    <row r="62" spans="1:7">
      <c r="A62" s="5"/>
      <c r="D62" s="39"/>
      <c r="E62" s="40"/>
      <c r="F62" s="40"/>
      <c r="G62" s="40"/>
    </row>
    <row r="63" spans="1:7">
      <c r="A63" s="5"/>
      <c r="D63" s="39"/>
      <c r="E63" s="40"/>
      <c r="F63" s="40"/>
      <c r="G63" s="40"/>
    </row>
    <row r="64" spans="1:7">
      <c r="A64" s="5"/>
      <c r="D64" s="39"/>
      <c r="E64" s="40"/>
      <c r="F64" s="40"/>
      <c r="G64" s="40"/>
    </row>
    <row r="65" spans="1:7">
      <c r="A65" s="5"/>
      <c r="D65" s="39"/>
      <c r="E65" s="40"/>
      <c r="F65" s="40"/>
      <c r="G65" s="40"/>
    </row>
    <row r="66" spans="1:7">
      <c r="A66" s="5"/>
      <c r="D66" s="39"/>
      <c r="E66" s="40"/>
      <c r="F66" s="40"/>
      <c r="G66" s="40"/>
    </row>
    <row r="67" spans="1:7">
      <c r="A67" s="5"/>
      <c r="D67" s="39"/>
      <c r="E67" s="40"/>
      <c r="F67" s="40"/>
      <c r="G67" s="40"/>
    </row>
    <row r="68" spans="1:7">
      <c r="A68" s="5"/>
      <c r="D68" s="39"/>
      <c r="E68" s="40"/>
      <c r="F68" s="40"/>
      <c r="G68" s="40"/>
    </row>
    <row r="69" spans="1:7">
      <c r="A69" s="5"/>
      <c r="D69" s="39"/>
      <c r="E69" s="40"/>
      <c r="F69" s="40"/>
      <c r="G69" s="40"/>
    </row>
    <row r="70" spans="1:7">
      <c r="A70" s="5"/>
      <c r="D70" s="39"/>
      <c r="E70" s="40"/>
      <c r="F70" s="40"/>
      <c r="G70" s="40"/>
    </row>
    <row r="71" spans="1:7">
      <c r="A71" s="5"/>
      <c r="D71" s="39"/>
      <c r="E71" s="40"/>
      <c r="F71" s="40"/>
      <c r="G71" s="40"/>
    </row>
    <row r="72" spans="1:7">
      <c r="A72" s="5"/>
      <c r="D72" s="39"/>
      <c r="E72" s="40"/>
      <c r="F72" s="40"/>
      <c r="G72" s="40"/>
    </row>
    <row r="73" spans="1:7">
      <c r="A73" s="5"/>
      <c r="D73" s="39"/>
      <c r="E73" s="40"/>
      <c r="F73" s="40"/>
      <c r="G73" s="40"/>
    </row>
    <row r="74" spans="1:7">
      <c r="A74" s="5"/>
      <c r="D74" s="39"/>
      <c r="E74" s="40"/>
      <c r="F74" s="40"/>
      <c r="G74" s="40"/>
    </row>
    <row r="75" spans="1:7">
      <c r="A75" s="5"/>
      <c r="D75" s="39"/>
      <c r="E75" s="40"/>
      <c r="F75" s="40"/>
      <c r="G75" s="40"/>
    </row>
    <row r="76" spans="1:7">
      <c r="A76" s="5"/>
      <c r="D76" s="39"/>
      <c r="E76" s="40"/>
      <c r="F76" s="40"/>
      <c r="G76" s="40"/>
    </row>
    <row r="77" spans="1:7">
      <c r="A77" s="5"/>
      <c r="D77" s="39"/>
      <c r="E77" s="40"/>
      <c r="F77" s="40"/>
      <c r="G77" s="40"/>
    </row>
    <row r="78" spans="1:7">
      <c r="A78" s="5"/>
      <c r="D78" s="39"/>
      <c r="E78" s="40"/>
      <c r="F78" s="40"/>
      <c r="G78" s="40"/>
    </row>
    <row r="79" spans="1:7">
      <c r="A79" s="5"/>
      <c r="D79" s="39"/>
      <c r="E79" s="40"/>
      <c r="F79" s="40"/>
      <c r="G79" s="40"/>
    </row>
    <row r="80" spans="1:7">
      <c r="A80" s="5"/>
      <c r="D80" s="39"/>
      <c r="E80" s="40"/>
      <c r="F80" s="40"/>
      <c r="G80" s="40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3"/>
  <sheetViews>
    <sheetView view="pageBreakPreview" zoomScale="55" zoomScaleNormal="75" zoomScaleSheetLayoutView="55" workbookViewId="0">
      <selection activeCell="R9" sqref="R9"/>
    </sheetView>
  </sheetViews>
  <sheetFormatPr defaultRowHeight="18.75"/>
  <cols>
    <col min="1" max="1" width="74.42578125" style="2" customWidth="1"/>
    <col min="2" max="2" width="12.7109375" style="4" customWidth="1"/>
    <col min="3" max="4" width="25.7109375" style="4" customWidth="1"/>
    <col min="5" max="5" width="21.85546875" style="4" customWidth="1"/>
    <col min="6" max="6" width="22.5703125" style="4" customWidth="1"/>
    <col min="7" max="7" width="22.85546875" style="4" customWidth="1"/>
    <col min="8" max="8" width="19.57031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8" t="s">
        <v>172</v>
      </c>
    </row>
    <row r="2" spans="1:9" ht="39" customHeight="1">
      <c r="A2" s="460" t="s">
        <v>82</v>
      </c>
      <c r="B2" s="460"/>
      <c r="C2" s="460"/>
      <c r="D2" s="460"/>
      <c r="E2" s="460"/>
      <c r="F2" s="460"/>
      <c r="G2" s="460"/>
      <c r="H2" s="460"/>
    </row>
    <row r="3" spans="1:9" ht="30" customHeight="1">
      <c r="A3" s="462" t="s">
        <v>189</v>
      </c>
      <c r="B3" s="462"/>
      <c r="C3" s="462"/>
      <c r="D3" s="462"/>
      <c r="E3" s="462"/>
      <c r="F3" s="462"/>
      <c r="G3" s="462"/>
      <c r="H3" s="462"/>
    </row>
    <row r="4" spans="1:9" ht="58.5" customHeight="1">
      <c r="A4" s="458" t="s">
        <v>101</v>
      </c>
      <c r="B4" s="461" t="s">
        <v>7</v>
      </c>
      <c r="C4" s="464" t="s">
        <v>164</v>
      </c>
      <c r="D4" s="464"/>
      <c r="E4" s="465" t="s">
        <v>312</v>
      </c>
      <c r="F4" s="465"/>
      <c r="G4" s="465"/>
      <c r="H4" s="465"/>
    </row>
    <row r="5" spans="1:9" ht="68.25" customHeight="1">
      <c r="A5" s="459"/>
      <c r="B5" s="461"/>
      <c r="C5" s="379" t="s">
        <v>282</v>
      </c>
      <c r="D5" s="379" t="s">
        <v>311</v>
      </c>
      <c r="E5" s="182" t="s">
        <v>95</v>
      </c>
      <c r="F5" s="182" t="s">
        <v>91</v>
      </c>
      <c r="G5" s="81" t="s">
        <v>98</v>
      </c>
      <c r="H5" s="81" t="s">
        <v>99</v>
      </c>
    </row>
    <row r="6" spans="1:9" ht="33.75" customHeight="1">
      <c r="A6" s="20">
        <v>1</v>
      </c>
      <c r="B6" s="19">
        <v>2</v>
      </c>
      <c r="C6" s="20">
        <v>3</v>
      </c>
      <c r="D6" s="19">
        <v>4</v>
      </c>
      <c r="E6" s="20">
        <v>5</v>
      </c>
      <c r="F6" s="19">
        <v>6</v>
      </c>
      <c r="G6" s="20">
        <v>7</v>
      </c>
      <c r="H6" s="19">
        <v>8</v>
      </c>
    </row>
    <row r="7" spans="1:9" s="3" customFormat="1" ht="71.25" customHeight="1">
      <c r="A7" s="21" t="s">
        <v>49</v>
      </c>
      <c r="B7" s="31">
        <v>4000</v>
      </c>
      <c r="C7" s="408">
        <f>SUM(C8:C13)</f>
        <v>337</v>
      </c>
      <c r="D7" s="408">
        <f>SUM(D8:D13)</f>
        <v>783</v>
      </c>
      <c r="E7" s="408">
        <f>SUM(E8:E13)</f>
        <v>150</v>
      </c>
      <c r="F7" s="22">
        <f>SUM(F8:F13)</f>
        <v>783</v>
      </c>
      <c r="G7" s="22">
        <f>F7-E7</f>
        <v>633</v>
      </c>
      <c r="H7" s="243">
        <f>(F7/E7)*100</f>
        <v>522</v>
      </c>
    </row>
    <row r="8" spans="1:9" ht="62.25" customHeight="1">
      <c r="A8" s="23" t="s">
        <v>0</v>
      </c>
      <c r="B8" s="29" t="s">
        <v>84</v>
      </c>
      <c r="C8" s="24">
        <v>0</v>
      </c>
      <c r="D8" s="24">
        <v>0</v>
      </c>
      <c r="E8" s="24">
        <v>0</v>
      </c>
      <c r="F8" s="24">
        <v>0</v>
      </c>
      <c r="G8" s="24">
        <f t="shared" ref="G8:G13" si="0">F8-E8</f>
        <v>0</v>
      </c>
      <c r="H8" s="53" t="e">
        <f t="shared" ref="H8:H13" si="1">(F8/E8)*100</f>
        <v>#DIV/0!</v>
      </c>
    </row>
    <row r="9" spans="1:9" ht="57.75" customHeight="1">
      <c r="A9" s="23" t="s">
        <v>1</v>
      </c>
      <c r="B9" s="29">
        <v>4020</v>
      </c>
      <c r="C9" s="24">
        <v>100</v>
      </c>
      <c r="D9" s="24">
        <v>296</v>
      </c>
      <c r="E9" s="321">
        <v>0</v>
      </c>
      <c r="F9" s="24">
        <v>296</v>
      </c>
      <c r="G9" s="24">
        <f t="shared" si="0"/>
        <v>296</v>
      </c>
      <c r="H9" s="242" t="e">
        <f t="shared" si="1"/>
        <v>#DIV/0!</v>
      </c>
    </row>
    <row r="10" spans="1:9" ht="70.5" customHeight="1">
      <c r="A10" s="23" t="s">
        <v>15</v>
      </c>
      <c r="B10" s="29">
        <v>4030</v>
      </c>
      <c r="C10" s="24">
        <v>78</v>
      </c>
      <c r="D10" s="24">
        <v>90</v>
      </c>
      <c r="E10" s="24">
        <v>150</v>
      </c>
      <c r="F10" s="24">
        <v>90</v>
      </c>
      <c r="G10" s="24">
        <f t="shared" si="0"/>
        <v>-60</v>
      </c>
      <c r="H10" s="242">
        <f t="shared" si="1"/>
        <v>60</v>
      </c>
    </row>
    <row r="11" spans="1:9" ht="59.25" customHeight="1">
      <c r="A11" s="23" t="s">
        <v>2</v>
      </c>
      <c r="B11" s="29">
        <v>4040</v>
      </c>
      <c r="C11" s="24">
        <v>49</v>
      </c>
      <c r="D11" s="24">
        <v>10</v>
      </c>
      <c r="E11" s="24">
        <v>0</v>
      </c>
      <c r="F11" s="24">
        <v>10</v>
      </c>
      <c r="G11" s="24">
        <f t="shared" si="0"/>
        <v>10</v>
      </c>
      <c r="H11" s="53" t="e">
        <f t="shared" si="1"/>
        <v>#DIV/0!</v>
      </c>
    </row>
    <row r="12" spans="1:9" ht="70.5" customHeight="1">
      <c r="A12" s="23" t="s">
        <v>41</v>
      </c>
      <c r="B12" s="29">
        <v>4050</v>
      </c>
      <c r="C12" s="24">
        <v>110</v>
      </c>
      <c r="D12" s="24">
        <v>387</v>
      </c>
      <c r="E12" s="24">
        <v>0</v>
      </c>
      <c r="F12" s="24">
        <v>387</v>
      </c>
      <c r="G12" s="24">
        <f t="shared" si="0"/>
        <v>387</v>
      </c>
      <c r="H12" s="53" t="e">
        <f t="shared" si="1"/>
        <v>#DIV/0!</v>
      </c>
    </row>
    <row r="13" spans="1:9" ht="59.25" customHeight="1">
      <c r="A13" s="23" t="s">
        <v>124</v>
      </c>
      <c r="B13" s="29">
        <v>4060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  <c r="H13" s="53" t="e">
        <f t="shared" si="1"/>
        <v>#DIV/0!</v>
      </c>
    </row>
    <row r="14" spans="1:9" ht="20.25">
      <c r="A14" s="27"/>
      <c r="B14" s="27"/>
      <c r="C14" s="27"/>
      <c r="D14" s="27"/>
      <c r="E14" s="27"/>
      <c r="F14" s="27"/>
      <c r="G14" s="27"/>
      <c r="H14" s="27"/>
    </row>
    <row r="15" spans="1:9" s="1" customFormat="1" ht="4.5" customHeight="1">
      <c r="A15" s="30"/>
      <c r="B15" s="28"/>
      <c r="C15" s="28"/>
      <c r="D15" s="28"/>
      <c r="E15" s="28"/>
      <c r="F15" s="28"/>
      <c r="G15" s="28"/>
      <c r="H15" s="28"/>
      <c r="I15" s="2"/>
    </row>
    <row r="16" spans="1:9" ht="54" customHeight="1">
      <c r="A16" s="111" t="s">
        <v>257</v>
      </c>
      <c r="B16" s="25"/>
      <c r="C16" s="466" t="s">
        <v>89</v>
      </c>
      <c r="D16" s="466"/>
      <c r="E16" s="26"/>
      <c r="F16" s="446" t="s">
        <v>313</v>
      </c>
      <c r="G16" s="446"/>
      <c r="H16" s="446"/>
    </row>
    <row r="17" spans="1:8" s="1" customFormat="1" ht="17.25" customHeight="1">
      <c r="A17" s="8" t="s">
        <v>45</v>
      </c>
      <c r="B17" s="10"/>
      <c r="C17" s="463" t="s">
        <v>46</v>
      </c>
      <c r="D17" s="463"/>
      <c r="E17" s="10"/>
      <c r="F17" s="435" t="s">
        <v>310</v>
      </c>
      <c r="G17" s="435"/>
      <c r="H17" s="11"/>
    </row>
    <row r="18" spans="1:8">
      <c r="A18" s="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H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74"/>
  <sheetViews>
    <sheetView view="pageBreakPreview" topLeftCell="A30" zoomScale="60" workbookViewId="0">
      <selection activeCell="N14" sqref="N14"/>
    </sheetView>
  </sheetViews>
  <sheetFormatPr defaultRowHeight="18.75"/>
  <cols>
    <col min="1" max="1" width="68.85546875" style="77" customWidth="1"/>
    <col min="2" max="2" width="14.85546875" style="78" customWidth="1"/>
    <col min="3" max="3" width="22" style="78" customWidth="1"/>
    <col min="4" max="4" width="20.28515625" style="78" customWidth="1"/>
    <col min="5" max="5" width="20.85546875" style="78" customWidth="1"/>
    <col min="6" max="6" width="20.85546875" style="272" customWidth="1"/>
    <col min="7" max="7" width="23" style="272" customWidth="1"/>
    <col min="8" max="16384" width="9.140625" style="77"/>
  </cols>
  <sheetData>
    <row r="2" spans="1:7" ht="33.75" customHeight="1">
      <c r="A2" s="468" t="s">
        <v>214</v>
      </c>
      <c r="B2" s="468"/>
      <c r="C2" s="468"/>
      <c r="D2" s="468"/>
      <c r="E2" s="468"/>
      <c r="F2" s="468"/>
      <c r="G2" s="468"/>
    </row>
    <row r="3" spans="1:7" ht="28.5" customHeight="1">
      <c r="A3" s="79"/>
      <c r="B3" s="80"/>
      <c r="C3" s="80"/>
      <c r="D3" s="79"/>
      <c r="E3" s="79"/>
      <c r="F3" s="260"/>
      <c r="G3" s="261"/>
    </row>
    <row r="4" spans="1:7" ht="62.25" customHeight="1">
      <c r="A4" s="115" t="s">
        <v>101</v>
      </c>
      <c r="B4" s="116" t="s">
        <v>7</v>
      </c>
      <c r="C4" s="116" t="s">
        <v>283</v>
      </c>
      <c r="D4" s="116" t="s">
        <v>314</v>
      </c>
      <c r="E4" s="116" t="s">
        <v>315</v>
      </c>
      <c r="F4" s="262" t="s">
        <v>199</v>
      </c>
      <c r="G4" s="263" t="s">
        <v>216</v>
      </c>
    </row>
    <row r="5" spans="1:7" ht="23.25" customHeight="1">
      <c r="A5" s="117">
        <v>1</v>
      </c>
      <c r="B5" s="118">
        <v>2</v>
      </c>
      <c r="C5" s="118">
        <v>3</v>
      </c>
      <c r="D5" s="118">
        <v>4</v>
      </c>
      <c r="E5" s="118">
        <v>5</v>
      </c>
      <c r="F5" s="264">
        <v>6</v>
      </c>
      <c r="G5" s="264">
        <v>7</v>
      </c>
    </row>
    <row r="6" spans="1:7" ht="39" customHeight="1">
      <c r="A6" s="119" t="s">
        <v>49</v>
      </c>
      <c r="B6" s="120">
        <v>4000</v>
      </c>
      <c r="C6" s="373">
        <f>C9+C18+C37+C42</f>
        <v>330</v>
      </c>
      <c r="D6" s="373">
        <f>D9+D18+D37+D42</f>
        <v>150</v>
      </c>
      <c r="E6" s="373">
        <f>E9+E18+E37+E42</f>
        <v>783</v>
      </c>
      <c r="F6" s="207">
        <f>E6-D6</f>
        <v>633</v>
      </c>
      <c r="G6" s="265">
        <f>(E6/D6)*100</f>
        <v>522</v>
      </c>
    </row>
    <row r="7" spans="1:7" ht="33" hidden="1" customHeight="1">
      <c r="A7" s="183" t="s">
        <v>0</v>
      </c>
      <c r="B7" s="184">
        <v>4010</v>
      </c>
      <c r="C7" s="409"/>
      <c r="D7" s="409"/>
      <c r="E7" s="409"/>
      <c r="F7" s="265">
        <f t="shared" ref="F7:F51" si="0">E7-D7</f>
        <v>0</v>
      </c>
      <c r="G7" s="265" t="e">
        <f t="shared" ref="G7:G51" si="1">(E7/D7)*100</f>
        <v>#DIV/0!</v>
      </c>
    </row>
    <row r="8" spans="1:7" s="188" customFormat="1" ht="18.75" hidden="1" customHeight="1">
      <c r="A8" s="197"/>
      <c r="B8" s="203"/>
      <c r="C8" s="410"/>
      <c r="D8" s="410"/>
      <c r="E8" s="410"/>
      <c r="F8" s="266"/>
      <c r="G8" s="266"/>
    </row>
    <row r="9" spans="1:7" s="82" customFormat="1" ht="29.25" customHeight="1">
      <c r="A9" s="186" t="s">
        <v>1</v>
      </c>
      <c r="B9" s="187">
        <v>4020</v>
      </c>
      <c r="C9" s="411">
        <f>SUM(C10:C17)</f>
        <v>100</v>
      </c>
      <c r="D9" s="411">
        <f>SUM(D10:D17)</f>
        <v>0</v>
      </c>
      <c r="E9" s="411">
        <f>SUM(E10:E17)</f>
        <v>296</v>
      </c>
      <c r="F9" s="207">
        <f t="shared" si="0"/>
        <v>296</v>
      </c>
      <c r="G9" s="265" t="e">
        <f t="shared" si="1"/>
        <v>#DIV/0!</v>
      </c>
    </row>
    <row r="10" spans="1:7" s="82" customFormat="1" ht="20.25" customHeight="1">
      <c r="A10" s="352" t="s">
        <v>296</v>
      </c>
      <c r="B10" s="360"/>
      <c r="C10" s="361">
        <v>50</v>
      </c>
      <c r="D10" s="412">
        <v>0</v>
      </c>
      <c r="E10" s="361">
        <v>0</v>
      </c>
      <c r="F10" s="362"/>
      <c r="G10" s="363"/>
    </row>
    <row r="11" spans="1:7" s="82" customFormat="1" ht="20.25" customHeight="1">
      <c r="A11" s="352" t="s">
        <v>297</v>
      </c>
      <c r="B11" s="360"/>
      <c r="C11" s="361">
        <v>50</v>
      </c>
      <c r="D11" s="412"/>
      <c r="E11" s="361">
        <v>0</v>
      </c>
      <c r="F11" s="362"/>
      <c r="G11" s="363"/>
    </row>
    <row r="12" spans="1:7" s="82" customFormat="1" ht="20.25" customHeight="1">
      <c r="A12" s="404" t="s">
        <v>336</v>
      </c>
      <c r="B12" s="221"/>
      <c r="C12" s="413">
        <v>0</v>
      </c>
      <c r="D12" s="204">
        <v>0</v>
      </c>
      <c r="E12" s="402">
        <v>98</v>
      </c>
      <c r="F12" s="267">
        <f t="shared" ref="F12:F17" si="2">E12-D12</f>
        <v>98</v>
      </c>
      <c r="G12" s="267" t="e">
        <f t="shared" ref="G12:G17" si="3">(E12/D12)*100</f>
        <v>#DIV/0!</v>
      </c>
    </row>
    <row r="13" spans="1:7" s="82" customFormat="1" ht="29.25" customHeight="1">
      <c r="A13" s="401" t="s">
        <v>337</v>
      </c>
      <c r="B13" s="221"/>
      <c r="C13" s="204">
        <v>0</v>
      </c>
      <c r="D13" s="204"/>
      <c r="E13" s="402">
        <v>61</v>
      </c>
      <c r="F13" s="267">
        <f t="shared" si="2"/>
        <v>61</v>
      </c>
      <c r="G13" s="268" t="e">
        <f t="shared" si="3"/>
        <v>#DIV/0!</v>
      </c>
    </row>
    <row r="14" spans="1:7" s="82" customFormat="1" ht="29.25" customHeight="1">
      <c r="A14" s="390" t="s">
        <v>338</v>
      </c>
      <c r="B14" s="233"/>
      <c r="C14" s="234">
        <v>0</v>
      </c>
      <c r="D14" s="234">
        <v>0</v>
      </c>
      <c r="E14" s="403">
        <v>45</v>
      </c>
      <c r="F14" s="267">
        <f t="shared" si="2"/>
        <v>45</v>
      </c>
      <c r="G14" s="268" t="e">
        <f t="shared" si="3"/>
        <v>#DIV/0!</v>
      </c>
    </row>
    <row r="15" spans="1:7" s="82" customFormat="1" ht="30" customHeight="1">
      <c r="A15" s="390" t="s">
        <v>339</v>
      </c>
      <c r="B15" s="233"/>
      <c r="C15" s="234">
        <v>0</v>
      </c>
      <c r="D15" s="234">
        <v>0</v>
      </c>
      <c r="E15" s="403">
        <v>38</v>
      </c>
      <c r="F15" s="267">
        <f t="shared" si="2"/>
        <v>38</v>
      </c>
      <c r="G15" s="268" t="e">
        <f t="shared" si="3"/>
        <v>#DIV/0!</v>
      </c>
    </row>
    <row r="16" spans="1:7" s="82" customFormat="1" ht="27.75" customHeight="1">
      <c r="A16" s="390" t="s">
        <v>340</v>
      </c>
      <c r="B16" s="233"/>
      <c r="C16" s="234">
        <v>0</v>
      </c>
      <c r="D16" s="234">
        <v>0</v>
      </c>
      <c r="E16" s="403">
        <v>33</v>
      </c>
      <c r="F16" s="267">
        <f t="shared" si="2"/>
        <v>33</v>
      </c>
      <c r="G16" s="268" t="e">
        <f t="shared" si="3"/>
        <v>#DIV/0!</v>
      </c>
    </row>
    <row r="17" spans="1:7" s="82" customFormat="1" ht="27.75" customHeight="1">
      <c r="A17" s="220" t="s">
        <v>341</v>
      </c>
      <c r="B17" s="233"/>
      <c r="C17" s="234">
        <v>0</v>
      </c>
      <c r="D17" s="234">
        <v>0</v>
      </c>
      <c r="E17" s="234">
        <v>21</v>
      </c>
      <c r="F17" s="267">
        <f t="shared" si="2"/>
        <v>21</v>
      </c>
      <c r="G17" s="268" t="e">
        <f t="shared" si="3"/>
        <v>#DIV/0!</v>
      </c>
    </row>
    <row r="18" spans="1:7" s="82" customFormat="1" ht="38.25" customHeight="1">
      <c r="A18" s="186" t="s">
        <v>15</v>
      </c>
      <c r="B18" s="187">
        <v>4030</v>
      </c>
      <c r="C18" s="411">
        <f>SUM(C19:C36)</f>
        <v>71</v>
      </c>
      <c r="D18" s="411">
        <f>SUM(D19:D36)</f>
        <v>150</v>
      </c>
      <c r="E18" s="411">
        <f>SUM(E19:E36)</f>
        <v>90</v>
      </c>
      <c r="F18" s="207">
        <f t="shared" si="0"/>
        <v>-60</v>
      </c>
      <c r="G18" s="265">
        <f t="shared" si="1"/>
        <v>60</v>
      </c>
    </row>
    <row r="19" spans="1:7" s="82" customFormat="1" ht="24.75" customHeight="1">
      <c r="A19" s="206" t="s">
        <v>259</v>
      </c>
      <c r="B19" s="205"/>
      <c r="C19" s="204">
        <v>0</v>
      </c>
      <c r="D19" s="204">
        <v>150</v>
      </c>
      <c r="E19" s="204">
        <v>41</v>
      </c>
      <c r="F19" s="204">
        <f t="shared" si="0"/>
        <v>-109</v>
      </c>
      <c r="G19" s="267">
        <f t="shared" si="1"/>
        <v>27.333333333333332</v>
      </c>
    </row>
    <row r="20" spans="1:7" s="82" customFormat="1" ht="24.75" customHeight="1">
      <c r="A20" s="206" t="s">
        <v>260</v>
      </c>
      <c r="B20" s="205"/>
      <c r="C20" s="204">
        <v>7</v>
      </c>
      <c r="D20" s="410">
        <v>0</v>
      </c>
      <c r="E20" s="204"/>
      <c r="F20" s="267">
        <f t="shared" si="0"/>
        <v>0</v>
      </c>
      <c r="G20" s="268" t="e">
        <f t="shared" si="1"/>
        <v>#DIV/0!</v>
      </c>
    </row>
    <row r="21" spans="1:7" s="82" customFormat="1" ht="27" customHeight="1">
      <c r="A21" s="364" t="s">
        <v>299</v>
      </c>
      <c r="B21" s="365"/>
      <c r="C21" s="361">
        <v>8</v>
      </c>
      <c r="D21" s="361">
        <v>0</v>
      </c>
      <c r="E21" s="361"/>
      <c r="F21" s="267">
        <f t="shared" si="0"/>
        <v>0</v>
      </c>
      <c r="G21" s="268" t="e">
        <f t="shared" si="1"/>
        <v>#DIV/0!</v>
      </c>
    </row>
    <row r="22" spans="1:7" s="82" customFormat="1" ht="32.25" customHeight="1">
      <c r="A22" s="366" t="s">
        <v>300</v>
      </c>
      <c r="B22" s="365"/>
      <c r="C22" s="367">
        <v>21</v>
      </c>
      <c r="D22" s="361">
        <v>0</v>
      </c>
      <c r="E22" s="367"/>
      <c r="F22" s="267">
        <f t="shared" si="0"/>
        <v>0</v>
      </c>
      <c r="G22" s="268" t="e">
        <f t="shared" si="1"/>
        <v>#DIV/0!</v>
      </c>
    </row>
    <row r="23" spans="1:7" s="82" customFormat="1" ht="25.5" customHeight="1">
      <c r="A23" s="366" t="s">
        <v>301</v>
      </c>
      <c r="B23" s="365"/>
      <c r="C23" s="367">
        <v>2</v>
      </c>
      <c r="D23" s="361">
        <v>0</v>
      </c>
      <c r="E23" s="367"/>
      <c r="F23" s="267">
        <f t="shared" ref="F23:F24" si="4">E23-D23</f>
        <v>0</v>
      </c>
      <c r="G23" s="268" t="e">
        <f t="shared" ref="G23:G24" si="5">(E23/D23)*100</f>
        <v>#DIV/0!</v>
      </c>
    </row>
    <row r="24" spans="1:7" s="82" customFormat="1" ht="25.5" customHeight="1">
      <c r="A24" s="366" t="s">
        <v>302</v>
      </c>
      <c r="B24" s="365"/>
      <c r="C24" s="367">
        <v>3</v>
      </c>
      <c r="D24" s="361">
        <v>0</v>
      </c>
      <c r="E24" s="367"/>
      <c r="F24" s="267">
        <f t="shared" si="4"/>
        <v>0</v>
      </c>
      <c r="G24" s="268" t="e">
        <f t="shared" si="5"/>
        <v>#DIV/0!</v>
      </c>
    </row>
    <row r="25" spans="1:7" s="82" customFormat="1" ht="25.5" customHeight="1">
      <c r="A25" s="366" t="s">
        <v>303</v>
      </c>
      <c r="B25" s="365"/>
      <c r="C25" s="367">
        <v>3</v>
      </c>
      <c r="D25" s="361">
        <v>0</v>
      </c>
      <c r="E25" s="367"/>
      <c r="F25" s="267">
        <f t="shared" ref="F25:F26" si="6">E25-D25</f>
        <v>0</v>
      </c>
      <c r="G25" s="268" t="e">
        <f t="shared" ref="G25:G26" si="7">(E25/D25)*100</f>
        <v>#DIV/0!</v>
      </c>
    </row>
    <row r="26" spans="1:7" s="82" customFormat="1" ht="25.5" customHeight="1">
      <c r="A26" s="366" t="s">
        <v>304</v>
      </c>
      <c r="B26" s="365"/>
      <c r="C26" s="367">
        <v>2</v>
      </c>
      <c r="D26" s="361">
        <v>0</v>
      </c>
      <c r="E26" s="367"/>
      <c r="F26" s="267">
        <f t="shared" si="6"/>
        <v>0</v>
      </c>
      <c r="G26" s="268" t="e">
        <f t="shared" si="7"/>
        <v>#DIV/0!</v>
      </c>
    </row>
    <row r="27" spans="1:7" s="82" customFormat="1" ht="23.25" customHeight="1">
      <c r="A27" s="366" t="s">
        <v>305</v>
      </c>
      <c r="B27" s="365"/>
      <c r="C27" s="367">
        <v>8</v>
      </c>
      <c r="D27" s="361">
        <v>0</v>
      </c>
      <c r="E27" s="367"/>
      <c r="F27" s="267">
        <f t="shared" si="0"/>
        <v>0</v>
      </c>
      <c r="G27" s="268" t="e">
        <f t="shared" si="1"/>
        <v>#DIV/0!</v>
      </c>
    </row>
    <row r="28" spans="1:7" s="82" customFormat="1" ht="23.25" customHeight="1">
      <c r="A28" s="366" t="s">
        <v>306</v>
      </c>
      <c r="B28" s="365"/>
      <c r="C28" s="367">
        <v>1</v>
      </c>
      <c r="D28" s="361">
        <v>0</v>
      </c>
      <c r="E28" s="367"/>
      <c r="F28" s="267">
        <f t="shared" ref="F28:F36" si="8">E28-D28</f>
        <v>0</v>
      </c>
      <c r="G28" s="268" t="e">
        <f t="shared" ref="G28:G36" si="9">(E28/D28)*100</f>
        <v>#DIV/0!</v>
      </c>
    </row>
    <row r="29" spans="1:7" s="82" customFormat="1" ht="23.25" customHeight="1">
      <c r="A29" s="366" t="s">
        <v>308</v>
      </c>
      <c r="B29" s="365"/>
      <c r="C29" s="367">
        <v>5</v>
      </c>
      <c r="D29" s="361">
        <v>0</v>
      </c>
      <c r="E29" s="367"/>
      <c r="F29" s="362">
        <f t="shared" si="8"/>
        <v>0</v>
      </c>
      <c r="G29" s="363" t="e">
        <f t="shared" si="9"/>
        <v>#DIV/0!</v>
      </c>
    </row>
    <row r="30" spans="1:7" s="82" customFormat="1" ht="23.25" customHeight="1">
      <c r="A30" s="366" t="s">
        <v>307</v>
      </c>
      <c r="B30" s="365"/>
      <c r="C30" s="367">
        <v>1</v>
      </c>
      <c r="D30" s="361">
        <v>0</v>
      </c>
      <c r="E30" s="367"/>
      <c r="F30" s="362"/>
      <c r="G30" s="363"/>
    </row>
    <row r="31" spans="1:7" s="82" customFormat="1" ht="23.25" customHeight="1">
      <c r="A31" s="366" t="s">
        <v>343</v>
      </c>
      <c r="B31" s="365"/>
      <c r="C31" s="367">
        <v>2</v>
      </c>
      <c r="D31" s="361">
        <v>0</v>
      </c>
      <c r="E31" s="367">
        <v>5</v>
      </c>
      <c r="F31" s="362"/>
      <c r="G31" s="363"/>
    </row>
    <row r="32" spans="1:7" s="82" customFormat="1" ht="23.25" customHeight="1">
      <c r="A32" s="236" t="s">
        <v>344</v>
      </c>
      <c r="B32" s="237"/>
      <c r="C32" s="204">
        <v>0</v>
      </c>
      <c r="D32" s="414">
        <v>0</v>
      </c>
      <c r="E32" s="204">
        <v>5</v>
      </c>
      <c r="F32" s="267">
        <f t="shared" si="8"/>
        <v>5</v>
      </c>
      <c r="G32" s="268" t="e">
        <f t="shared" si="9"/>
        <v>#DIV/0!</v>
      </c>
    </row>
    <row r="33" spans="1:7" s="82" customFormat="1" ht="23.25" customHeight="1">
      <c r="A33" s="236" t="s">
        <v>345</v>
      </c>
      <c r="B33" s="237"/>
      <c r="C33" s="204">
        <v>0</v>
      </c>
      <c r="D33" s="414">
        <v>0</v>
      </c>
      <c r="E33" s="204">
        <v>8</v>
      </c>
      <c r="F33" s="267">
        <f t="shared" si="8"/>
        <v>8</v>
      </c>
      <c r="G33" s="268" t="e">
        <f t="shared" si="9"/>
        <v>#DIV/0!</v>
      </c>
    </row>
    <row r="34" spans="1:7" s="82" customFormat="1" ht="23.25" customHeight="1">
      <c r="A34" s="236" t="s">
        <v>346</v>
      </c>
      <c r="B34" s="237"/>
      <c r="C34" s="204">
        <v>0</v>
      </c>
      <c r="D34" s="414">
        <v>0</v>
      </c>
      <c r="E34" s="204">
        <v>3</v>
      </c>
      <c r="F34" s="267">
        <f t="shared" si="8"/>
        <v>3</v>
      </c>
      <c r="G34" s="268" t="e">
        <f t="shared" si="9"/>
        <v>#DIV/0!</v>
      </c>
    </row>
    <row r="35" spans="1:7" s="82" customFormat="1" ht="23.25" customHeight="1">
      <c r="A35" s="236" t="s">
        <v>347</v>
      </c>
      <c r="B35" s="237"/>
      <c r="C35" s="204">
        <v>0</v>
      </c>
      <c r="D35" s="414">
        <v>0</v>
      </c>
      <c r="E35" s="204">
        <v>8</v>
      </c>
      <c r="F35" s="267">
        <f t="shared" si="8"/>
        <v>8</v>
      </c>
      <c r="G35" s="268" t="e">
        <f t="shared" si="9"/>
        <v>#DIV/0!</v>
      </c>
    </row>
    <row r="36" spans="1:7" s="82" customFormat="1" ht="23.25" customHeight="1">
      <c r="A36" s="238" t="s">
        <v>342</v>
      </c>
      <c r="B36" s="237"/>
      <c r="C36" s="204">
        <v>8</v>
      </c>
      <c r="D36" s="414">
        <v>0</v>
      </c>
      <c r="E36" s="204">
        <v>20</v>
      </c>
      <c r="F36" s="267">
        <f t="shared" si="8"/>
        <v>20</v>
      </c>
      <c r="G36" s="268" t="e">
        <f t="shared" si="9"/>
        <v>#DIV/0!</v>
      </c>
    </row>
    <row r="37" spans="1:7" s="82" customFormat="1" ht="31.5" customHeight="1">
      <c r="A37" s="186" t="s">
        <v>2</v>
      </c>
      <c r="B37" s="187">
        <v>4040</v>
      </c>
      <c r="C37" s="207">
        <f>SUM(C38:C41)</f>
        <v>49</v>
      </c>
      <c r="D37" s="207">
        <f>SUM(D38:D41)</f>
        <v>0</v>
      </c>
      <c r="E37" s="207">
        <f>SUM(E38:E41)</f>
        <v>10</v>
      </c>
      <c r="F37" s="265">
        <f t="shared" si="0"/>
        <v>10</v>
      </c>
      <c r="G37" s="269" t="e">
        <f t="shared" si="1"/>
        <v>#DIV/0!</v>
      </c>
    </row>
    <row r="38" spans="1:7" s="82" customFormat="1" ht="24" customHeight="1">
      <c r="A38" s="208" t="s">
        <v>298</v>
      </c>
      <c r="B38" s="124"/>
      <c r="C38" s="240">
        <v>49</v>
      </c>
      <c r="D38" s="241">
        <v>0</v>
      </c>
      <c r="E38" s="240">
        <v>0</v>
      </c>
      <c r="F38" s="267">
        <f t="shared" si="0"/>
        <v>0</v>
      </c>
      <c r="G38" s="268" t="e">
        <f t="shared" si="1"/>
        <v>#DIV/0!</v>
      </c>
    </row>
    <row r="39" spans="1:7" s="82" customFormat="1" ht="37.5" customHeight="1">
      <c r="A39" s="401" t="s">
        <v>348</v>
      </c>
      <c r="B39" s="239"/>
      <c r="C39" s="240"/>
      <c r="D39" s="241">
        <v>0</v>
      </c>
      <c r="E39" s="403">
        <v>5</v>
      </c>
      <c r="F39" s="267">
        <f t="shared" si="0"/>
        <v>5</v>
      </c>
      <c r="G39" s="268" t="e">
        <f t="shared" si="1"/>
        <v>#DIV/0!</v>
      </c>
    </row>
    <row r="40" spans="1:7" s="82" customFormat="1" ht="24" customHeight="1">
      <c r="A40" s="401" t="s">
        <v>349</v>
      </c>
      <c r="B40" s="239"/>
      <c r="C40" s="240"/>
      <c r="D40" s="241">
        <v>0</v>
      </c>
      <c r="E40" s="403">
        <v>3</v>
      </c>
      <c r="F40" s="267">
        <f t="shared" si="0"/>
        <v>3</v>
      </c>
      <c r="G40" s="268" t="e">
        <f t="shared" si="1"/>
        <v>#DIV/0!</v>
      </c>
    </row>
    <row r="41" spans="1:7" s="82" customFormat="1" ht="24" customHeight="1">
      <c r="A41" s="401" t="s">
        <v>350</v>
      </c>
      <c r="B41" s="239"/>
      <c r="C41" s="240"/>
      <c r="D41" s="241">
        <v>0</v>
      </c>
      <c r="E41" s="403">
        <v>2</v>
      </c>
      <c r="F41" s="267">
        <f t="shared" si="0"/>
        <v>2</v>
      </c>
      <c r="G41" s="268" t="e">
        <f t="shared" si="1"/>
        <v>#DIV/0!</v>
      </c>
    </row>
    <row r="42" spans="1:7" s="82" customFormat="1" ht="40.5" customHeight="1">
      <c r="A42" s="186" t="s">
        <v>41</v>
      </c>
      <c r="B42" s="187">
        <v>4050</v>
      </c>
      <c r="C42" s="207">
        <f>SUM(C43:C48)</f>
        <v>110</v>
      </c>
      <c r="D42" s="207">
        <f>SUM(D43:D48)</f>
        <v>0</v>
      </c>
      <c r="E42" s="207">
        <f>SUM(E43:E48)</f>
        <v>387</v>
      </c>
      <c r="F42" s="265">
        <f t="shared" si="0"/>
        <v>387</v>
      </c>
      <c r="G42" s="269" t="e">
        <f t="shared" si="1"/>
        <v>#DIV/0!</v>
      </c>
    </row>
    <row r="43" spans="1:7" s="82" customFormat="1" ht="37.5" customHeight="1">
      <c r="A43" s="208" t="s">
        <v>309</v>
      </c>
      <c r="B43" s="123"/>
      <c r="C43" s="240">
        <v>110</v>
      </c>
      <c r="D43" s="235">
        <v>0</v>
      </c>
      <c r="E43" s="240">
        <v>17</v>
      </c>
      <c r="F43" s="267">
        <f t="shared" ref="F43:F48" si="10">E43-D43</f>
        <v>17</v>
      </c>
      <c r="G43" s="268" t="e">
        <f t="shared" ref="G43:G48" si="11">(E43/D43)*100</f>
        <v>#DIV/0!</v>
      </c>
    </row>
    <row r="44" spans="1:7" s="82" customFormat="1" ht="33.75" customHeight="1">
      <c r="A44" s="401" t="s">
        <v>331</v>
      </c>
      <c r="B44" s="237"/>
      <c r="C44" s="240">
        <v>0</v>
      </c>
      <c r="D44" s="235">
        <v>0</v>
      </c>
      <c r="E44" s="402">
        <v>30</v>
      </c>
      <c r="F44" s="267">
        <f t="shared" si="10"/>
        <v>30</v>
      </c>
      <c r="G44" s="268" t="e">
        <f t="shared" si="11"/>
        <v>#DIV/0!</v>
      </c>
    </row>
    <row r="45" spans="1:7" s="82" customFormat="1" ht="28.5" customHeight="1">
      <c r="A45" s="401" t="s">
        <v>332</v>
      </c>
      <c r="B45" s="396"/>
      <c r="C45" s="397"/>
      <c r="D45" s="398"/>
      <c r="E45" s="402">
        <v>207</v>
      </c>
      <c r="F45" s="399"/>
      <c r="G45" s="400"/>
    </row>
    <row r="46" spans="1:7" s="82" customFormat="1" ht="32.25" customHeight="1">
      <c r="A46" s="401" t="s">
        <v>333</v>
      </c>
      <c r="B46" s="396"/>
      <c r="C46" s="397"/>
      <c r="D46" s="398"/>
      <c r="E46" s="402">
        <v>10</v>
      </c>
      <c r="F46" s="399"/>
      <c r="G46" s="400"/>
    </row>
    <row r="47" spans="1:7" s="82" customFormat="1" ht="35.25" customHeight="1">
      <c r="A47" s="390" t="s">
        <v>334</v>
      </c>
      <c r="B47" s="237"/>
      <c r="C47" s="240">
        <v>0</v>
      </c>
      <c r="D47" s="235">
        <v>0</v>
      </c>
      <c r="E47" s="403">
        <v>75</v>
      </c>
      <c r="F47" s="267">
        <f t="shared" si="10"/>
        <v>75</v>
      </c>
      <c r="G47" s="268" t="e">
        <f t="shared" si="11"/>
        <v>#DIV/0!</v>
      </c>
    </row>
    <row r="48" spans="1:7" s="82" customFormat="1" ht="22.5" customHeight="1">
      <c r="A48" s="390" t="s">
        <v>335</v>
      </c>
      <c r="B48" s="237"/>
      <c r="C48" s="240">
        <v>0</v>
      </c>
      <c r="D48" s="235">
        <v>0</v>
      </c>
      <c r="E48" s="403">
        <v>48</v>
      </c>
      <c r="F48" s="267">
        <f t="shared" si="10"/>
        <v>48</v>
      </c>
      <c r="G48" s="268" t="e">
        <f t="shared" si="11"/>
        <v>#DIV/0!</v>
      </c>
    </row>
    <row r="49" spans="1:7" s="82" customFormat="1" ht="24.75" hidden="1" customHeight="1">
      <c r="A49" s="186" t="s">
        <v>124</v>
      </c>
      <c r="B49" s="187">
        <v>4060</v>
      </c>
      <c r="C49" s="187"/>
      <c r="D49" s="185"/>
      <c r="E49" s="185"/>
      <c r="F49" s="265">
        <f t="shared" si="0"/>
        <v>0</v>
      </c>
      <c r="G49" s="269" t="e">
        <f t="shared" si="1"/>
        <v>#DIV/0!</v>
      </c>
    </row>
    <row r="50" spans="1:7" s="82" customFormat="1" ht="24.75" hidden="1" customHeight="1">
      <c r="A50" s="122"/>
      <c r="B50" s="123"/>
      <c r="C50" s="123"/>
      <c r="D50" s="121"/>
      <c r="E50" s="121"/>
      <c r="F50" s="267">
        <f t="shared" si="0"/>
        <v>0</v>
      </c>
      <c r="G50" s="268" t="e">
        <f t="shared" si="1"/>
        <v>#DIV/0!</v>
      </c>
    </row>
    <row r="51" spans="1:7" s="82" customFormat="1" ht="29.25" hidden="1" customHeight="1">
      <c r="A51" s="122"/>
      <c r="B51" s="123"/>
      <c r="C51" s="123"/>
      <c r="D51" s="121"/>
      <c r="E51" s="121"/>
      <c r="F51" s="267">
        <f t="shared" si="0"/>
        <v>0</v>
      </c>
      <c r="G51" s="268" t="e">
        <f t="shared" si="1"/>
        <v>#DIV/0!</v>
      </c>
    </row>
    <row r="52" spans="1:7">
      <c r="A52" s="125"/>
      <c r="B52" s="126"/>
      <c r="C52" s="126"/>
      <c r="D52" s="127"/>
      <c r="E52" s="128"/>
      <c r="F52" s="270"/>
      <c r="G52" s="270"/>
    </row>
    <row r="53" spans="1:7" ht="26.25" customHeight="1">
      <c r="A53" s="111" t="s">
        <v>257</v>
      </c>
      <c r="B53" s="467" t="s">
        <v>57</v>
      </c>
      <c r="C53" s="467"/>
      <c r="D53" s="467"/>
      <c r="E53" s="209"/>
      <c r="F53" s="430" t="s">
        <v>313</v>
      </c>
      <c r="G53" s="430"/>
    </row>
    <row r="54" spans="1:7" ht="20.25" customHeight="1">
      <c r="A54" s="189" t="s">
        <v>180</v>
      </c>
      <c r="B54" s="442" t="s">
        <v>46</v>
      </c>
      <c r="C54" s="442"/>
      <c r="D54" s="442"/>
      <c r="E54" s="86"/>
      <c r="F54" s="428" t="s">
        <v>115</v>
      </c>
      <c r="G54" s="428"/>
    </row>
    <row r="55" spans="1:7">
      <c r="A55" s="125"/>
      <c r="B55" s="126"/>
      <c r="C55" s="126"/>
      <c r="D55" s="127"/>
      <c r="E55" s="128"/>
      <c r="F55" s="270"/>
      <c r="G55" s="270"/>
    </row>
    <row r="56" spans="1:7">
      <c r="A56" s="125"/>
      <c r="B56" s="126"/>
      <c r="C56" s="126"/>
      <c r="D56" s="127"/>
      <c r="E56" s="128"/>
      <c r="F56" s="270"/>
      <c r="G56" s="270"/>
    </row>
    <row r="57" spans="1:7">
      <c r="A57" s="125"/>
      <c r="B57" s="126"/>
      <c r="C57" s="126"/>
      <c r="D57" s="127"/>
      <c r="E57" s="128"/>
      <c r="F57" s="270"/>
      <c r="G57" s="270"/>
    </row>
    <row r="58" spans="1:7">
      <c r="A58" s="125"/>
      <c r="B58" s="126"/>
      <c r="C58" s="126"/>
      <c r="D58" s="127"/>
      <c r="E58" s="128"/>
      <c r="F58" s="270"/>
      <c r="G58" s="270"/>
    </row>
    <row r="59" spans="1:7">
      <c r="A59" s="125"/>
      <c r="B59" s="126"/>
      <c r="C59" s="126"/>
      <c r="D59" s="127"/>
      <c r="E59" s="128"/>
      <c r="F59" s="270"/>
      <c r="G59" s="270"/>
    </row>
    <row r="60" spans="1:7">
      <c r="A60" s="125"/>
      <c r="B60" s="126"/>
      <c r="C60" s="126"/>
      <c r="D60" s="127"/>
      <c r="E60" s="128"/>
      <c r="F60" s="270"/>
      <c r="G60" s="270"/>
    </row>
    <row r="61" spans="1:7">
      <c r="A61" s="125"/>
      <c r="B61" s="126"/>
      <c r="C61" s="126"/>
      <c r="D61" s="127"/>
      <c r="E61" s="128"/>
      <c r="F61" s="270"/>
      <c r="G61" s="270"/>
    </row>
    <row r="62" spans="1:7">
      <c r="A62" s="125"/>
      <c r="B62" s="126"/>
      <c r="C62" s="126"/>
      <c r="D62" s="127"/>
      <c r="E62" s="128"/>
      <c r="F62" s="270"/>
      <c r="G62" s="270"/>
    </row>
    <row r="63" spans="1:7">
      <c r="A63" s="125"/>
      <c r="B63" s="126"/>
      <c r="C63" s="126"/>
      <c r="D63" s="127"/>
      <c r="E63" s="128"/>
      <c r="F63" s="270"/>
      <c r="G63" s="270"/>
    </row>
    <row r="64" spans="1:7">
      <c r="A64" s="125"/>
      <c r="B64" s="126"/>
      <c r="C64" s="126"/>
      <c r="D64" s="127"/>
      <c r="E64" s="128"/>
      <c r="F64" s="270"/>
      <c r="G64" s="270"/>
    </row>
    <row r="65" spans="1:7">
      <c r="A65" s="125"/>
      <c r="B65" s="126"/>
      <c r="C65" s="126"/>
      <c r="D65" s="127"/>
      <c r="E65" s="128"/>
      <c r="F65" s="270"/>
      <c r="G65" s="270"/>
    </row>
    <row r="66" spans="1:7">
      <c r="A66" s="125"/>
      <c r="B66" s="126"/>
      <c r="C66" s="126"/>
      <c r="D66" s="127"/>
      <c r="E66" s="128"/>
      <c r="F66" s="270"/>
      <c r="G66" s="270"/>
    </row>
    <row r="67" spans="1:7">
      <c r="A67" s="125"/>
      <c r="B67" s="126"/>
      <c r="C67" s="126"/>
      <c r="D67" s="127"/>
      <c r="E67" s="128"/>
      <c r="F67" s="270"/>
      <c r="G67" s="270"/>
    </row>
    <row r="68" spans="1:7">
      <c r="A68" s="125"/>
      <c r="B68" s="126"/>
      <c r="C68" s="126"/>
      <c r="D68" s="127"/>
      <c r="E68" s="128"/>
      <c r="F68" s="270"/>
      <c r="G68" s="270"/>
    </row>
    <row r="69" spans="1:7">
      <c r="A69" s="125"/>
      <c r="B69" s="126"/>
      <c r="C69" s="126"/>
      <c r="D69" s="127"/>
      <c r="E69" s="128"/>
      <c r="F69" s="270"/>
      <c r="G69" s="270"/>
    </row>
    <row r="70" spans="1:7">
      <c r="A70" s="125"/>
      <c r="B70" s="126"/>
      <c r="C70" s="126"/>
      <c r="D70" s="127"/>
      <c r="E70" s="128"/>
      <c r="F70" s="270"/>
      <c r="G70" s="270"/>
    </row>
    <row r="71" spans="1:7">
      <c r="A71" s="125"/>
      <c r="B71" s="126"/>
      <c r="C71" s="126"/>
      <c r="D71" s="127"/>
      <c r="E71" s="128"/>
      <c r="F71" s="270"/>
      <c r="G71" s="270"/>
    </row>
    <row r="72" spans="1:7">
      <c r="A72" s="125"/>
      <c r="B72" s="126"/>
      <c r="C72" s="126"/>
      <c r="D72" s="127"/>
      <c r="E72" s="128"/>
      <c r="F72" s="270"/>
      <c r="G72" s="270"/>
    </row>
    <row r="73" spans="1:7">
      <c r="A73" s="125"/>
      <c r="B73" s="126"/>
      <c r="C73" s="126"/>
      <c r="D73" s="127"/>
      <c r="E73" s="128"/>
      <c r="F73" s="270"/>
      <c r="G73" s="270"/>
    </row>
    <row r="74" spans="1:7">
      <c r="A74" s="125"/>
      <c r="B74" s="126"/>
      <c r="C74" s="126"/>
      <c r="D74" s="127"/>
      <c r="E74" s="128"/>
      <c r="F74" s="270"/>
      <c r="G74" s="270"/>
    </row>
    <row r="75" spans="1:7">
      <c r="A75" s="125"/>
      <c r="B75" s="126"/>
      <c r="C75" s="126"/>
      <c r="D75" s="127"/>
      <c r="E75" s="128"/>
      <c r="F75" s="270"/>
      <c r="G75" s="270"/>
    </row>
    <row r="76" spans="1:7">
      <c r="A76" s="125"/>
      <c r="B76" s="126"/>
      <c r="C76" s="126"/>
      <c r="D76" s="127"/>
      <c r="E76" s="128"/>
      <c r="F76" s="270"/>
      <c r="G76" s="270"/>
    </row>
    <row r="77" spans="1:7">
      <c r="A77" s="125"/>
      <c r="B77" s="126"/>
      <c r="C77" s="126"/>
      <c r="D77" s="127"/>
      <c r="E77" s="128"/>
      <c r="F77" s="270"/>
      <c r="G77" s="270"/>
    </row>
    <row r="78" spans="1:7">
      <c r="A78" s="125"/>
      <c r="B78" s="126"/>
      <c r="C78" s="126"/>
      <c r="D78" s="127"/>
      <c r="E78" s="128"/>
      <c r="F78" s="270"/>
      <c r="G78" s="270"/>
    </row>
    <row r="79" spans="1:7">
      <c r="A79" s="125"/>
      <c r="B79" s="126"/>
      <c r="C79" s="126"/>
      <c r="D79" s="127"/>
      <c r="E79" s="128"/>
      <c r="F79" s="270"/>
      <c r="G79" s="270"/>
    </row>
    <row r="80" spans="1:7">
      <c r="A80" s="125"/>
      <c r="B80" s="126"/>
      <c r="C80" s="126"/>
      <c r="D80" s="127"/>
      <c r="E80" s="128"/>
      <c r="F80" s="270"/>
      <c r="G80" s="270"/>
    </row>
    <row r="81" spans="1:7">
      <c r="A81" s="125"/>
      <c r="B81" s="126"/>
      <c r="C81" s="126"/>
      <c r="D81" s="127"/>
      <c r="E81" s="128"/>
      <c r="F81" s="270"/>
      <c r="G81" s="270"/>
    </row>
    <row r="82" spans="1:7">
      <c r="A82" s="125"/>
      <c r="B82" s="126"/>
      <c r="C82" s="126"/>
      <c r="D82" s="127"/>
      <c r="E82" s="128"/>
      <c r="F82" s="270"/>
      <c r="G82" s="270"/>
    </row>
    <row r="83" spans="1:7">
      <c r="A83" s="125"/>
      <c r="B83" s="126"/>
      <c r="C83" s="126"/>
      <c r="D83" s="127"/>
      <c r="E83" s="128"/>
      <c r="F83" s="270"/>
      <c r="G83" s="270"/>
    </row>
    <row r="84" spans="1:7">
      <c r="A84" s="125"/>
      <c r="D84" s="130"/>
      <c r="E84" s="131"/>
      <c r="F84" s="271"/>
      <c r="G84" s="271"/>
    </row>
    <row r="85" spans="1:7">
      <c r="A85" s="88"/>
      <c r="D85" s="130"/>
      <c r="E85" s="131"/>
      <c r="F85" s="271"/>
      <c r="G85" s="271"/>
    </row>
    <row r="86" spans="1:7">
      <c r="A86" s="88"/>
      <c r="D86" s="130"/>
      <c r="E86" s="131"/>
      <c r="F86" s="271"/>
      <c r="G86" s="271"/>
    </row>
    <row r="87" spans="1:7">
      <c r="A87" s="88"/>
      <c r="D87" s="130"/>
      <c r="E87" s="131"/>
      <c r="F87" s="271"/>
      <c r="G87" s="271"/>
    </row>
    <row r="88" spans="1:7">
      <c r="A88" s="88"/>
      <c r="D88" s="130"/>
      <c r="E88" s="131"/>
      <c r="F88" s="271"/>
      <c r="G88" s="271"/>
    </row>
    <row r="89" spans="1:7">
      <c r="A89" s="88"/>
      <c r="D89" s="130"/>
      <c r="E89" s="131"/>
      <c r="F89" s="271"/>
      <c r="G89" s="271"/>
    </row>
    <row r="90" spans="1:7">
      <c r="A90" s="88"/>
      <c r="D90" s="130"/>
      <c r="E90" s="131"/>
      <c r="F90" s="271"/>
      <c r="G90" s="271"/>
    </row>
    <row r="91" spans="1:7">
      <c r="A91" s="88"/>
      <c r="D91" s="130"/>
      <c r="E91" s="131"/>
      <c r="F91" s="271"/>
      <c r="G91" s="271"/>
    </row>
    <row r="92" spans="1:7">
      <c r="A92" s="88"/>
      <c r="D92" s="130"/>
      <c r="E92" s="131"/>
      <c r="F92" s="271"/>
      <c r="G92" s="271"/>
    </row>
    <row r="93" spans="1:7">
      <c r="A93" s="88"/>
      <c r="D93" s="130"/>
      <c r="E93" s="131"/>
      <c r="F93" s="271"/>
      <c r="G93" s="271"/>
    </row>
    <row r="94" spans="1:7">
      <c r="A94" s="88"/>
      <c r="D94" s="130"/>
      <c r="E94" s="131"/>
      <c r="F94" s="271"/>
      <c r="G94" s="271"/>
    </row>
    <row r="95" spans="1:7">
      <c r="A95" s="88"/>
      <c r="D95" s="130"/>
      <c r="E95" s="131"/>
      <c r="F95" s="271"/>
      <c r="G95" s="271"/>
    </row>
    <row r="96" spans="1:7">
      <c r="A96" s="88"/>
      <c r="D96" s="130"/>
      <c r="E96" s="131"/>
      <c r="F96" s="271"/>
      <c r="G96" s="271"/>
    </row>
    <row r="97" spans="1:7">
      <c r="A97" s="88"/>
      <c r="D97" s="130"/>
      <c r="E97" s="131"/>
      <c r="F97" s="271"/>
      <c r="G97" s="271"/>
    </row>
    <row r="98" spans="1:7">
      <c r="A98" s="88"/>
      <c r="D98" s="130"/>
      <c r="E98" s="131"/>
      <c r="F98" s="271"/>
      <c r="G98" s="271"/>
    </row>
    <row r="99" spans="1:7">
      <c r="A99" s="88"/>
      <c r="D99" s="130"/>
      <c r="E99" s="131"/>
      <c r="F99" s="271"/>
      <c r="G99" s="271"/>
    </row>
    <row r="100" spans="1:7">
      <c r="A100" s="88"/>
      <c r="D100" s="130"/>
      <c r="E100" s="131"/>
      <c r="F100" s="271"/>
      <c r="G100" s="271"/>
    </row>
    <row r="101" spans="1:7">
      <c r="A101" s="88"/>
      <c r="D101" s="130"/>
      <c r="E101" s="131"/>
      <c r="F101" s="271"/>
      <c r="G101" s="271"/>
    </row>
    <row r="102" spans="1:7">
      <c r="A102" s="88"/>
      <c r="D102" s="130"/>
      <c r="E102" s="131"/>
      <c r="F102" s="271"/>
      <c r="G102" s="271"/>
    </row>
    <row r="103" spans="1:7">
      <c r="A103" s="88"/>
      <c r="D103" s="130"/>
      <c r="E103" s="131"/>
      <c r="F103" s="271"/>
      <c r="G103" s="271"/>
    </row>
    <row r="104" spans="1:7">
      <c r="A104" s="88"/>
      <c r="D104" s="130"/>
      <c r="E104" s="131"/>
      <c r="F104" s="271"/>
      <c r="G104" s="271"/>
    </row>
    <row r="105" spans="1:7">
      <c r="A105" s="88"/>
      <c r="D105" s="130"/>
      <c r="E105" s="131"/>
      <c r="F105" s="271"/>
      <c r="G105" s="271"/>
    </row>
    <row r="106" spans="1:7">
      <c r="A106" s="88"/>
      <c r="D106" s="130"/>
      <c r="E106" s="131"/>
      <c r="F106" s="271"/>
      <c r="G106" s="271"/>
    </row>
    <row r="107" spans="1:7">
      <c r="A107" s="88"/>
    </row>
    <row r="108" spans="1:7">
      <c r="A108" s="89"/>
    </row>
    <row r="109" spans="1:7">
      <c r="A109" s="89"/>
    </row>
    <row r="110" spans="1:7">
      <c r="A110" s="89"/>
    </row>
    <row r="111" spans="1:7">
      <c r="A111" s="89"/>
    </row>
    <row r="112" spans="1:7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  <row r="265" spans="1:1">
      <c r="A265" s="89"/>
    </row>
    <row r="266" spans="1:1">
      <c r="A266" s="89"/>
    </row>
    <row r="267" spans="1:1">
      <c r="A267" s="89"/>
    </row>
    <row r="268" spans="1:1">
      <c r="A268" s="89"/>
    </row>
    <row r="269" spans="1:1">
      <c r="A269" s="89"/>
    </row>
    <row r="270" spans="1:1">
      <c r="A270" s="89"/>
    </row>
    <row r="271" spans="1:1">
      <c r="A271" s="89"/>
    </row>
    <row r="272" spans="1:1">
      <c r="A272" s="89"/>
    </row>
    <row r="273" spans="1:1">
      <c r="A273" s="89"/>
    </row>
    <row r="274" spans="1:1">
      <c r="A274" s="89"/>
    </row>
  </sheetData>
  <mergeCells count="5">
    <mergeCell ref="B53:D53"/>
    <mergeCell ref="B54:D54"/>
    <mergeCell ref="F53:G53"/>
    <mergeCell ref="F54:G54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:G7 G9 G12:G17 G47:G48 G32:G35 G18:G29 G36 G37:G41 G42:G44 G49:G51" evalError="1"/>
    <ignoredError sqref="D18 D3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topLeftCell="A19" zoomScale="65" zoomScaleNormal="75" zoomScaleSheetLayoutView="65" workbookViewId="0">
      <selection activeCell="V31" sqref="V31"/>
    </sheetView>
  </sheetViews>
  <sheetFormatPr defaultRowHeight="18.75"/>
  <cols>
    <col min="1" max="1" width="44.85546875" style="134" customWidth="1"/>
    <col min="2" max="2" width="19.28515625" style="132" customWidth="1"/>
    <col min="3" max="3" width="17.28515625" style="134" customWidth="1"/>
    <col min="4" max="4" width="16.140625" style="134" customWidth="1"/>
    <col min="5" max="5" width="14.7109375" style="134" customWidth="1"/>
    <col min="6" max="6" width="15" style="134" customWidth="1"/>
    <col min="7" max="7" width="15.28515625" style="134" customWidth="1"/>
    <col min="8" max="8" width="15" style="134" customWidth="1"/>
    <col min="9" max="9" width="13.7109375" style="134" customWidth="1"/>
    <col min="10" max="10" width="14.28515625" style="134" customWidth="1"/>
    <col min="11" max="11" width="13.42578125" style="134" customWidth="1"/>
    <col min="12" max="12" width="16.85546875" style="134" customWidth="1"/>
    <col min="13" max="13" width="15" style="134" customWidth="1"/>
    <col min="14" max="14" width="16.7109375" style="134" customWidth="1"/>
    <col min="15" max="15" width="15.42578125" style="134" customWidth="1"/>
    <col min="16" max="16384" width="9.140625" style="134"/>
  </cols>
  <sheetData>
    <row r="1" spans="1:15" ht="20.25">
      <c r="O1" s="133" t="s">
        <v>173</v>
      </c>
    </row>
    <row r="2" spans="1:15" ht="30.75" customHeight="1">
      <c r="A2" s="506" t="s">
        <v>64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</row>
    <row r="3" spans="1:15" ht="37.5" customHeight="1">
      <c r="A3" s="507" t="s">
        <v>317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</row>
    <row r="4" spans="1:15" ht="31.5" customHeight="1">
      <c r="A4" s="508" t="s">
        <v>261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</row>
    <row r="5" spans="1:15" ht="20.25">
      <c r="A5" s="509" t="s">
        <v>70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</row>
    <row r="6" spans="1:15" ht="41.25" customHeight="1">
      <c r="A6" s="510" t="s">
        <v>131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</row>
    <row r="7" spans="1:15" ht="41.25" customHeight="1">
      <c r="A7" s="511" t="s">
        <v>113</v>
      </c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</row>
    <row r="8" spans="1:15" s="77" customFormat="1" ht="74.25" customHeight="1">
      <c r="A8" s="464" t="s">
        <v>101</v>
      </c>
      <c r="B8" s="464"/>
      <c r="C8" s="503" t="s">
        <v>318</v>
      </c>
      <c r="D8" s="504"/>
      <c r="E8" s="505"/>
      <c r="F8" s="503" t="s">
        <v>319</v>
      </c>
      <c r="G8" s="504"/>
      <c r="H8" s="505"/>
      <c r="I8" s="464" t="s">
        <v>320</v>
      </c>
      <c r="J8" s="464"/>
      <c r="K8" s="464"/>
      <c r="L8" s="464" t="s">
        <v>217</v>
      </c>
      <c r="M8" s="464"/>
      <c r="N8" s="503" t="s">
        <v>218</v>
      </c>
      <c r="O8" s="505"/>
    </row>
    <row r="9" spans="1:15" s="77" customFormat="1" ht="27.75" customHeight="1">
      <c r="A9" s="464">
        <v>1</v>
      </c>
      <c r="B9" s="464"/>
      <c r="C9" s="504">
        <v>2</v>
      </c>
      <c r="D9" s="504"/>
      <c r="E9" s="505"/>
      <c r="F9" s="503">
        <v>3</v>
      </c>
      <c r="G9" s="504"/>
      <c r="H9" s="505"/>
      <c r="I9" s="464">
        <v>4</v>
      </c>
      <c r="J9" s="464"/>
      <c r="K9" s="464"/>
      <c r="L9" s="503">
        <v>5</v>
      </c>
      <c r="M9" s="505"/>
      <c r="N9" s="464">
        <v>6</v>
      </c>
      <c r="O9" s="464"/>
    </row>
    <row r="10" spans="1:15" s="77" customFormat="1" ht="98.25" customHeight="1">
      <c r="A10" s="497" t="s">
        <v>235</v>
      </c>
      <c r="B10" s="497"/>
      <c r="C10" s="500">
        <f>SUM(C11:C13)</f>
        <v>177</v>
      </c>
      <c r="D10" s="501"/>
      <c r="E10" s="502"/>
      <c r="F10" s="500">
        <f>SUM(F11:F13)</f>
        <v>173</v>
      </c>
      <c r="G10" s="501"/>
      <c r="H10" s="502"/>
      <c r="I10" s="500">
        <f>SUM(I11:I13)</f>
        <v>147</v>
      </c>
      <c r="J10" s="501"/>
      <c r="K10" s="502"/>
      <c r="L10" s="498" t="s">
        <v>16</v>
      </c>
      <c r="M10" s="499"/>
      <c r="N10" s="498" t="s">
        <v>16</v>
      </c>
      <c r="O10" s="499"/>
    </row>
    <row r="11" spans="1:15" s="77" customFormat="1" ht="42" customHeight="1">
      <c r="A11" s="493" t="s">
        <v>103</v>
      </c>
      <c r="B11" s="493"/>
      <c r="C11" s="487">
        <v>1</v>
      </c>
      <c r="D11" s="488"/>
      <c r="E11" s="489"/>
      <c r="F11" s="487">
        <v>1</v>
      </c>
      <c r="G11" s="488"/>
      <c r="H11" s="489"/>
      <c r="I11" s="487">
        <v>1</v>
      </c>
      <c r="J11" s="488"/>
      <c r="K11" s="489"/>
      <c r="L11" s="494" t="s">
        <v>16</v>
      </c>
      <c r="M11" s="495"/>
      <c r="N11" s="494" t="s">
        <v>16</v>
      </c>
      <c r="O11" s="495"/>
    </row>
    <row r="12" spans="1:15" s="77" customFormat="1" ht="43.5" customHeight="1">
      <c r="A12" s="493" t="s">
        <v>102</v>
      </c>
      <c r="B12" s="493"/>
      <c r="C12" s="487">
        <v>11</v>
      </c>
      <c r="D12" s="488"/>
      <c r="E12" s="489"/>
      <c r="F12" s="487">
        <v>11</v>
      </c>
      <c r="G12" s="488"/>
      <c r="H12" s="489"/>
      <c r="I12" s="487">
        <v>9</v>
      </c>
      <c r="J12" s="488"/>
      <c r="K12" s="489"/>
      <c r="L12" s="494" t="s">
        <v>16</v>
      </c>
      <c r="M12" s="495"/>
      <c r="N12" s="494" t="s">
        <v>16</v>
      </c>
      <c r="O12" s="495"/>
    </row>
    <row r="13" spans="1:15" s="77" customFormat="1" ht="41.25" customHeight="1">
      <c r="A13" s="493" t="s">
        <v>104</v>
      </c>
      <c r="B13" s="493"/>
      <c r="C13" s="487">
        <v>165</v>
      </c>
      <c r="D13" s="488"/>
      <c r="E13" s="489"/>
      <c r="F13" s="487">
        <v>161</v>
      </c>
      <c r="G13" s="488"/>
      <c r="H13" s="489"/>
      <c r="I13" s="487">
        <v>137</v>
      </c>
      <c r="J13" s="488"/>
      <c r="K13" s="489"/>
      <c r="L13" s="494" t="s">
        <v>16</v>
      </c>
      <c r="M13" s="495"/>
      <c r="N13" s="494" t="s">
        <v>16</v>
      </c>
      <c r="O13" s="495"/>
    </row>
    <row r="14" spans="1:15" s="77" customFormat="1" ht="44.25" customHeight="1">
      <c r="A14" s="497" t="s">
        <v>159</v>
      </c>
      <c r="B14" s="497"/>
      <c r="C14" s="490">
        <f>SUM(C15:C17)</f>
        <v>14314</v>
      </c>
      <c r="D14" s="491"/>
      <c r="E14" s="492"/>
      <c r="F14" s="490">
        <f>SUM(F15:F17)</f>
        <v>24465</v>
      </c>
      <c r="G14" s="491"/>
      <c r="H14" s="492"/>
      <c r="I14" s="490">
        <f>SUM(I15:I17)</f>
        <v>16117</v>
      </c>
      <c r="J14" s="491"/>
      <c r="K14" s="492"/>
      <c r="L14" s="498" t="s">
        <v>16</v>
      </c>
      <c r="M14" s="499"/>
      <c r="N14" s="498" t="s">
        <v>16</v>
      </c>
      <c r="O14" s="499"/>
    </row>
    <row r="15" spans="1:15" s="77" customFormat="1" ht="33" customHeight="1">
      <c r="A15" s="493" t="s">
        <v>103</v>
      </c>
      <c r="B15" s="493"/>
      <c r="C15" s="487">
        <v>332</v>
      </c>
      <c r="D15" s="488"/>
      <c r="E15" s="489"/>
      <c r="F15" s="487">
        <v>670</v>
      </c>
      <c r="G15" s="488"/>
      <c r="H15" s="489"/>
      <c r="I15" s="487">
        <v>210</v>
      </c>
      <c r="J15" s="488"/>
      <c r="K15" s="489"/>
      <c r="L15" s="494" t="s">
        <v>16</v>
      </c>
      <c r="M15" s="495"/>
      <c r="N15" s="494" t="s">
        <v>16</v>
      </c>
      <c r="O15" s="495"/>
    </row>
    <row r="16" spans="1:15" s="77" customFormat="1" ht="33" customHeight="1">
      <c r="A16" s="493" t="s">
        <v>102</v>
      </c>
      <c r="B16" s="493"/>
      <c r="C16" s="487">
        <v>1354</v>
      </c>
      <c r="D16" s="488"/>
      <c r="E16" s="489"/>
      <c r="F16" s="487">
        <v>3405</v>
      </c>
      <c r="G16" s="488"/>
      <c r="H16" s="489"/>
      <c r="I16" s="487">
        <v>1959</v>
      </c>
      <c r="J16" s="488"/>
      <c r="K16" s="489"/>
      <c r="L16" s="494" t="s">
        <v>16</v>
      </c>
      <c r="M16" s="495"/>
      <c r="N16" s="494" t="s">
        <v>16</v>
      </c>
      <c r="O16" s="495"/>
    </row>
    <row r="17" spans="1:15" s="77" customFormat="1" ht="33" customHeight="1">
      <c r="A17" s="493" t="s">
        <v>104</v>
      </c>
      <c r="B17" s="493"/>
      <c r="C17" s="487">
        <v>12628</v>
      </c>
      <c r="D17" s="488"/>
      <c r="E17" s="489"/>
      <c r="F17" s="487">
        <v>20390</v>
      </c>
      <c r="G17" s="488"/>
      <c r="H17" s="489"/>
      <c r="I17" s="487">
        <v>13948</v>
      </c>
      <c r="J17" s="488"/>
      <c r="K17" s="489"/>
      <c r="L17" s="494" t="s">
        <v>16</v>
      </c>
      <c r="M17" s="495"/>
      <c r="N17" s="494" t="s">
        <v>16</v>
      </c>
      <c r="O17" s="495"/>
    </row>
    <row r="18" spans="1:15" s="77" customFormat="1" ht="47.25" customHeight="1">
      <c r="A18" s="497" t="s">
        <v>160</v>
      </c>
      <c r="B18" s="497"/>
      <c r="C18" s="490">
        <f>'I. Фін результат'!C95</f>
        <v>14314</v>
      </c>
      <c r="D18" s="491"/>
      <c r="E18" s="492"/>
      <c r="F18" s="490">
        <f>SUM(F19:H21)</f>
        <v>24465</v>
      </c>
      <c r="G18" s="491"/>
      <c r="H18" s="492"/>
      <c r="I18" s="490">
        <f>'I. Фін результат'!F95</f>
        <v>16117</v>
      </c>
      <c r="J18" s="491"/>
      <c r="K18" s="492"/>
      <c r="L18" s="498" t="s">
        <v>16</v>
      </c>
      <c r="M18" s="499"/>
      <c r="N18" s="498" t="s">
        <v>16</v>
      </c>
      <c r="O18" s="499"/>
    </row>
    <row r="19" spans="1:15" s="77" customFormat="1" ht="33" customHeight="1">
      <c r="A19" s="493" t="s">
        <v>103</v>
      </c>
      <c r="B19" s="493"/>
      <c r="C19" s="487">
        <v>332</v>
      </c>
      <c r="D19" s="488"/>
      <c r="E19" s="489"/>
      <c r="F19" s="487">
        <v>670</v>
      </c>
      <c r="G19" s="488"/>
      <c r="H19" s="489"/>
      <c r="I19" s="487">
        <v>210</v>
      </c>
      <c r="J19" s="488"/>
      <c r="K19" s="489"/>
      <c r="L19" s="494" t="s">
        <v>16</v>
      </c>
      <c r="M19" s="495"/>
      <c r="N19" s="494" t="s">
        <v>16</v>
      </c>
      <c r="O19" s="495"/>
    </row>
    <row r="20" spans="1:15" s="77" customFormat="1" ht="33" customHeight="1">
      <c r="A20" s="493" t="s">
        <v>102</v>
      </c>
      <c r="B20" s="493"/>
      <c r="C20" s="487">
        <v>1354</v>
      </c>
      <c r="D20" s="488"/>
      <c r="E20" s="489"/>
      <c r="F20" s="487">
        <v>3405</v>
      </c>
      <c r="G20" s="488"/>
      <c r="H20" s="489"/>
      <c r="I20" s="487">
        <v>1959</v>
      </c>
      <c r="J20" s="488"/>
      <c r="K20" s="489"/>
      <c r="L20" s="494" t="s">
        <v>16</v>
      </c>
      <c r="M20" s="495"/>
      <c r="N20" s="494" t="s">
        <v>16</v>
      </c>
      <c r="O20" s="495"/>
    </row>
    <row r="21" spans="1:15" s="77" customFormat="1" ht="33" customHeight="1">
      <c r="A21" s="493" t="s">
        <v>104</v>
      </c>
      <c r="B21" s="493"/>
      <c r="C21" s="487">
        <v>12628</v>
      </c>
      <c r="D21" s="488"/>
      <c r="E21" s="489"/>
      <c r="F21" s="487">
        <v>20390</v>
      </c>
      <c r="G21" s="488"/>
      <c r="H21" s="489"/>
      <c r="I21" s="487">
        <v>13948</v>
      </c>
      <c r="J21" s="488"/>
      <c r="K21" s="489"/>
      <c r="L21" s="494" t="s">
        <v>16</v>
      </c>
      <c r="M21" s="495"/>
      <c r="N21" s="494" t="s">
        <v>16</v>
      </c>
      <c r="O21" s="495"/>
    </row>
    <row r="22" spans="1:15" s="77" customFormat="1" ht="71.25" customHeight="1">
      <c r="A22" s="497" t="s">
        <v>191</v>
      </c>
      <c r="B22" s="497"/>
      <c r="C22" s="490">
        <f>(C18/C10)/9*1000</f>
        <v>8985.5618330194593</v>
      </c>
      <c r="D22" s="491"/>
      <c r="E22" s="492"/>
      <c r="F22" s="490">
        <f>(F18/F10)/12*1000</f>
        <v>11784.682080924855</v>
      </c>
      <c r="G22" s="491"/>
      <c r="H22" s="492"/>
      <c r="I22" s="490">
        <f>(I18/I10)/9*1000</f>
        <v>12182.161753590324</v>
      </c>
      <c r="J22" s="491"/>
      <c r="K22" s="492"/>
      <c r="L22" s="498" t="s">
        <v>16</v>
      </c>
      <c r="M22" s="499"/>
      <c r="N22" s="498" t="s">
        <v>16</v>
      </c>
      <c r="O22" s="499"/>
    </row>
    <row r="23" spans="1:15" s="77" customFormat="1" ht="33" customHeight="1">
      <c r="A23" s="493" t="s">
        <v>103</v>
      </c>
      <c r="B23" s="493"/>
      <c r="C23" s="487">
        <f>(C19/C11)/9*1000</f>
        <v>36888.888888888883</v>
      </c>
      <c r="D23" s="488"/>
      <c r="E23" s="489"/>
      <c r="F23" s="487">
        <f>(F19/F11)/12*1000</f>
        <v>55833.333333333336</v>
      </c>
      <c r="G23" s="488"/>
      <c r="H23" s="489"/>
      <c r="I23" s="487">
        <f>(I19/I11)/9*1000</f>
        <v>23333.333333333332</v>
      </c>
      <c r="J23" s="488"/>
      <c r="K23" s="489"/>
      <c r="L23" s="494" t="s">
        <v>16</v>
      </c>
      <c r="M23" s="495"/>
      <c r="N23" s="494" t="s">
        <v>16</v>
      </c>
      <c r="O23" s="495"/>
    </row>
    <row r="24" spans="1:15" s="77" customFormat="1" ht="33" customHeight="1">
      <c r="A24" s="493" t="s">
        <v>102</v>
      </c>
      <c r="B24" s="493"/>
      <c r="C24" s="487">
        <f>(C20/C12)/9*1000</f>
        <v>13676.767676767677</v>
      </c>
      <c r="D24" s="488"/>
      <c r="E24" s="489"/>
      <c r="F24" s="487">
        <f>(F20/F12)/12*1000</f>
        <v>25795.454545454548</v>
      </c>
      <c r="G24" s="488"/>
      <c r="H24" s="489"/>
      <c r="I24" s="487">
        <f>(I20/I12)/9*1000</f>
        <v>24185.185185185182</v>
      </c>
      <c r="J24" s="488"/>
      <c r="K24" s="489"/>
      <c r="L24" s="494" t="s">
        <v>16</v>
      </c>
      <c r="M24" s="495"/>
      <c r="N24" s="494" t="s">
        <v>16</v>
      </c>
      <c r="O24" s="495"/>
    </row>
    <row r="25" spans="1:15" s="77" customFormat="1" ht="33" customHeight="1">
      <c r="A25" s="493" t="s">
        <v>104</v>
      </c>
      <c r="B25" s="493"/>
      <c r="C25" s="487">
        <f>(C21/C13)/9*1000</f>
        <v>8503.7037037037026</v>
      </c>
      <c r="D25" s="488"/>
      <c r="E25" s="489"/>
      <c r="F25" s="487">
        <f>(F21/F13)/12*1000</f>
        <v>10553.83022774327</v>
      </c>
      <c r="G25" s="488"/>
      <c r="H25" s="489"/>
      <c r="I25" s="487">
        <f>(I21/I13)/9*1000</f>
        <v>11312.246553122464</v>
      </c>
      <c r="J25" s="488"/>
      <c r="K25" s="489"/>
      <c r="L25" s="494" t="s">
        <v>16</v>
      </c>
      <c r="M25" s="495"/>
      <c r="N25" s="494" t="s">
        <v>16</v>
      </c>
      <c r="O25" s="495"/>
    </row>
    <row r="26" spans="1:15" s="77" customFormat="1" ht="13.5" customHeight="1">
      <c r="A26" s="135"/>
      <c r="B26" s="135"/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O26" s="137"/>
    </row>
    <row r="27" spans="1:15" ht="20.25">
      <c r="A27" s="496" t="s">
        <v>161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</row>
    <row r="28" spans="1:15" ht="11.25" customHeight="1">
      <c r="A28" s="138"/>
      <c r="B28" s="138"/>
      <c r="C28" s="138"/>
      <c r="D28" s="138"/>
      <c r="E28" s="138"/>
      <c r="F28" s="138"/>
      <c r="G28" s="138"/>
      <c r="H28" s="138"/>
      <c r="I28" s="138"/>
      <c r="J28" s="139"/>
      <c r="K28" s="139"/>
      <c r="L28" s="139"/>
      <c r="M28" s="139"/>
      <c r="N28" s="139"/>
      <c r="O28" s="139"/>
    </row>
    <row r="29" spans="1:15" ht="22.5">
      <c r="A29" s="480" t="s">
        <v>220</v>
      </c>
      <c r="B29" s="480"/>
      <c r="C29" s="480"/>
      <c r="D29" s="480"/>
      <c r="E29" s="480"/>
      <c r="F29" s="480"/>
      <c r="G29" s="480"/>
      <c r="H29" s="480"/>
      <c r="I29" s="480"/>
      <c r="J29" s="480"/>
      <c r="K29" s="87"/>
      <c r="L29" s="87"/>
      <c r="M29" s="87"/>
      <c r="N29" s="87"/>
      <c r="O29" s="87"/>
    </row>
    <row r="30" spans="1:15">
      <c r="A30" s="179"/>
      <c r="B30" s="140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5" ht="52.5" customHeight="1">
      <c r="A31" s="481" t="s">
        <v>224</v>
      </c>
      <c r="B31" s="482"/>
      <c r="C31" s="483"/>
      <c r="D31" s="476" t="s">
        <v>321</v>
      </c>
      <c r="E31" s="476"/>
      <c r="F31" s="476"/>
      <c r="G31" s="476" t="s">
        <v>320</v>
      </c>
      <c r="H31" s="476"/>
      <c r="I31" s="476"/>
      <c r="J31" s="476" t="s">
        <v>225</v>
      </c>
      <c r="K31" s="476"/>
      <c r="L31" s="476"/>
      <c r="M31" s="470" t="s">
        <v>226</v>
      </c>
      <c r="N31" s="471"/>
      <c r="O31" s="472"/>
    </row>
    <row r="32" spans="1:15" ht="155.25" customHeight="1">
      <c r="A32" s="484"/>
      <c r="B32" s="485"/>
      <c r="C32" s="486"/>
      <c r="D32" s="180" t="s">
        <v>221</v>
      </c>
      <c r="E32" s="180" t="s">
        <v>222</v>
      </c>
      <c r="F32" s="180" t="s">
        <v>223</v>
      </c>
      <c r="G32" s="180" t="s">
        <v>221</v>
      </c>
      <c r="H32" s="180" t="s">
        <v>222</v>
      </c>
      <c r="I32" s="180" t="s">
        <v>223</v>
      </c>
      <c r="J32" s="180" t="s">
        <v>221</v>
      </c>
      <c r="K32" s="180" t="s">
        <v>222</v>
      </c>
      <c r="L32" s="180" t="s">
        <v>223</v>
      </c>
      <c r="M32" s="181" t="s">
        <v>227</v>
      </c>
      <c r="N32" s="181" t="s">
        <v>228</v>
      </c>
      <c r="O32" s="181" t="s">
        <v>229</v>
      </c>
    </row>
    <row r="33" spans="1:15" ht="25.5" customHeight="1">
      <c r="A33" s="470">
        <v>1</v>
      </c>
      <c r="B33" s="471"/>
      <c r="C33" s="472"/>
      <c r="D33" s="180">
        <v>2</v>
      </c>
      <c r="E33" s="180">
        <v>3</v>
      </c>
      <c r="F33" s="180">
        <v>4</v>
      </c>
      <c r="G33" s="180">
        <v>5</v>
      </c>
      <c r="H33" s="102">
        <v>6</v>
      </c>
      <c r="I33" s="102">
        <v>7</v>
      </c>
      <c r="J33" s="102">
        <v>8</v>
      </c>
      <c r="K33" s="102">
        <v>9</v>
      </c>
      <c r="L33" s="102">
        <v>10</v>
      </c>
      <c r="M33" s="102">
        <v>11</v>
      </c>
      <c r="N33" s="102">
        <v>12</v>
      </c>
      <c r="O33" s="102">
        <v>13</v>
      </c>
    </row>
    <row r="34" spans="1:15" ht="25.5" customHeight="1">
      <c r="A34" s="477" t="s">
        <v>269</v>
      </c>
      <c r="B34" s="478"/>
      <c r="C34" s="479"/>
      <c r="D34" s="421">
        <v>29828</v>
      </c>
      <c r="E34" s="421">
        <v>181244</v>
      </c>
      <c r="F34" s="422">
        <v>165</v>
      </c>
      <c r="G34" s="416">
        <v>23257</v>
      </c>
      <c r="H34" s="415">
        <v>164187</v>
      </c>
      <c r="I34" s="423">
        <v>142</v>
      </c>
      <c r="J34" s="304">
        <f t="shared" ref="J34:K36" si="0">G34-D34</f>
        <v>-6571</v>
      </c>
      <c r="K34" s="304">
        <f t="shared" si="0"/>
        <v>-17057</v>
      </c>
      <c r="L34" s="418">
        <f t="shared" ref="L34:L36" si="1">I34-F34</f>
        <v>-23</v>
      </c>
      <c r="M34" s="419">
        <f t="shared" ref="M34:M36" si="2">(G34/D34)*100</f>
        <v>77.970363416923689</v>
      </c>
      <c r="N34" s="304">
        <f t="shared" ref="N34:N36" si="3">(H34/E34)*100</f>
        <v>90.588929840436094</v>
      </c>
      <c r="O34" s="418">
        <f t="shared" ref="O34:O36" si="4">(I34/F34)*100</f>
        <v>86.060606060606062</v>
      </c>
    </row>
    <row r="35" spans="1:15" ht="40.5" customHeight="1">
      <c r="A35" s="477" t="s">
        <v>270</v>
      </c>
      <c r="B35" s="478"/>
      <c r="C35" s="479"/>
      <c r="D35" s="421">
        <v>2400</v>
      </c>
      <c r="E35" s="421">
        <v>15484</v>
      </c>
      <c r="F35" s="422">
        <v>155</v>
      </c>
      <c r="G35" s="416">
        <v>3788</v>
      </c>
      <c r="H35" s="415">
        <v>18398</v>
      </c>
      <c r="I35" s="423">
        <v>206</v>
      </c>
      <c r="J35" s="304">
        <f t="shared" si="0"/>
        <v>1388</v>
      </c>
      <c r="K35" s="304">
        <f t="shared" si="0"/>
        <v>2914</v>
      </c>
      <c r="L35" s="418">
        <f t="shared" si="1"/>
        <v>51</v>
      </c>
      <c r="M35" s="419">
        <f t="shared" si="2"/>
        <v>157.83333333333334</v>
      </c>
      <c r="N35" s="304">
        <f t="shared" si="3"/>
        <v>118.81942650477913</v>
      </c>
      <c r="O35" s="418">
        <f t="shared" si="4"/>
        <v>132.90322580645162</v>
      </c>
    </row>
    <row r="36" spans="1:15" ht="42" customHeight="1">
      <c r="A36" s="477" t="s">
        <v>271</v>
      </c>
      <c r="B36" s="478"/>
      <c r="C36" s="479"/>
      <c r="D36" s="422">
        <v>555</v>
      </c>
      <c r="E36" s="421">
        <v>3265</v>
      </c>
      <c r="F36" s="422">
        <v>170</v>
      </c>
      <c r="G36" s="416">
        <v>548</v>
      </c>
      <c r="H36" s="416">
        <v>1484</v>
      </c>
      <c r="I36" s="424">
        <v>369</v>
      </c>
      <c r="J36" s="304">
        <f t="shared" si="0"/>
        <v>-7</v>
      </c>
      <c r="K36" s="304">
        <f t="shared" si="0"/>
        <v>-1781</v>
      </c>
      <c r="L36" s="418">
        <f t="shared" si="1"/>
        <v>199</v>
      </c>
      <c r="M36" s="419">
        <f t="shared" si="2"/>
        <v>98.738738738738746</v>
      </c>
      <c r="N36" s="304">
        <f t="shared" si="3"/>
        <v>45.451761102603363</v>
      </c>
      <c r="O36" s="418">
        <f t="shared" si="4"/>
        <v>217.05882352941174</v>
      </c>
    </row>
    <row r="37" spans="1:15" ht="33" customHeight="1">
      <c r="A37" s="473" t="s">
        <v>34</v>
      </c>
      <c r="B37" s="474"/>
      <c r="C37" s="475"/>
      <c r="D37" s="370">
        <f>SUM(D34:D36)</f>
        <v>32783</v>
      </c>
      <c r="E37" s="370"/>
      <c r="F37" s="425"/>
      <c r="G37" s="370">
        <f>SUM(G34:G36)</f>
        <v>27593</v>
      </c>
      <c r="H37" s="370"/>
      <c r="I37" s="425"/>
      <c r="J37" s="406">
        <f t="shared" ref="J37:L37" si="5">G37-D37</f>
        <v>-5190</v>
      </c>
      <c r="K37" s="406">
        <f t="shared" si="5"/>
        <v>0</v>
      </c>
      <c r="L37" s="406">
        <f t="shared" si="5"/>
        <v>0</v>
      </c>
      <c r="M37" s="417">
        <f t="shared" ref="M37:O37" si="6">(G37/D37)*100</f>
        <v>84.168623981941863</v>
      </c>
      <c r="N37" s="311" t="e">
        <f t="shared" si="6"/>
        <v>#DIV/0!</v>
      </c>
      <c r="O37" s="420" t="e">
        <f t="shared" si="6"/>
        <v>#DIV/0!</v>
      </c>
    </row>
    <row r="38" spans="1:15">
      <c r="A38" s="87"/>
      <c r="B38" s="140"/>
      <c r="C38" s="141"/>
      <c r="D38" s="141"/>
      <c r="E38" s="141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>
      <c r="A39" s="87"/>
      <c r="B39" s="140"/>
      <c r="C39" s="141"/>
      <c r="D39" s="141"/>
      <c r="E39" s="141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>
      <c r="A40" s="142"/>
      <c r="B40" s="140"/>
      <c r="C40" s="141"/>
      <c r="D40" s="141"/>
      <c r="E40" s="141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>
      <c r="A41" s="143"/>
      <c r="B41" s="140"/>
      <c r="C41" s="141"/>
      <c r="D41" s="141"/>
      <c r="E41" s="141"/>
      <c r="F41" s="143"/>
      <c r="G41" s="143"/>
      <c r="H41" s="87"/>
      <c r="I41" s="87"/>
      <c r="J41" s="87"/>
      <c r="K41" s="87"/>
      <c r="L41" s="443"/>
      <c r="M41" s="469"/>
      <c r="N41" s="469"/>
      <c r="O41" s="469"/>
    </row>
    <row r="42" spans="1:15">
      <c r="A42" s="87"/>
      <c r="B42" s="140"/>
      <c r="C42" s="141"/>
      <c r="D42" s="141"/>
      <c r="E42" s="141"/>
      <c r="F42" s="87"/>
      <c r="G42" s="87"/>
      <c r="H42" s="87"/>
      <c r="I42" s="87"/>
      <c r="J42" s="87"/>
      <c r="K42" s="87"/>
      <c r="L42" s="87"/>
      <c r="M42" s="87"/>
      <c r="N42" s="87"/>
      <c r="O42" s="87"/>
    </row>
    <row r="43" spans="1:15">
      <c r="A43" s="87"/>
      <c r="B43" s="140"/>
      <c r="C43" s="141"/>
      <c r="D43" s="141"/>
      <c r="E43" s="141"/>
      <c r="F43" s="87"/>
      <c r="G43" s="87"/>
      <c r="H43" s="87"/>
      <c r="I43" s="87"/>
      <c r="J43" s="87"/>
      <c r="K43" s="87"/>
      <c r="L43" s="87"/>
      <c r="M43" s="87"/>
      <c r="N43" s="87"/>
      <c r="O43" s="87"/>
    </row>
    <row r="44" spans="1:15">
      <c r="A44" s="87"/>
      <c r="B44" s="140"/>
      <c r="C44" s="141"/>
      <c r="D44" s="141"/>
      <c r="E44" s="141"/>
      <c r="F44" s="87"/>
      <c r="G44" s="87"/>
      <c r="H44" s="87"/>
      <c r="I44" s="87"/>
      <c r="J44" s="87"/>
      <c r="K44" s="87"/>
      <c r="L44" s="87"/>
      <c r="M44" s="87"/>
      <c r="N44" s="87"/>
      <c r="O44" s="87"/>
    </row>
    <row r="45" spans="1:15">
      <c r="A45" s="87"/>
      <c r="B45" s="140"/>
      <c r="C45" s="141"/>
      <c r="D45" s="141"/>
      <c r="E45" s="141"/>
      <c r="F45" s="87"/>
      <c r="G45" s="87"/>
      <c r="H45" s="87"/>
      <c r="I45" s="87"/>
      <c r="J45" s="87"/>
      <c r="K45" s="87"/>
      <c r="L45" s="87"/>
      <c r="M45" s="87"/>
      <c r="N45" s="87"/>
      <c r="O45" s="87"/>
    </row>
    <row r="46" spans="1:15">
      <c r="A46" s="87"/>
      <c r="B46" s="140"/>
      <c r="C46" s="141"/>
      <c r="D46" s="141"/>
      <c r="E46" s="141"/>
      <c r="F46" s="87"/>
      <c r="G46" s="87"/>
      <c r="H46" s="87"/>
      <c r="I46" s="87"/>
      <c r="J46" s="87"/>
      <c r="K46" s="87"/>
      <c r="L46" s="87"/>
      <c r="M46" s="87"/>
      <c r="N46" s="87"/>
      <c r="O46" s="87"/>
    </row>
    <row r="47" spans="1:15">
      <c r="A47" s="87"/>
      <c r="B47" s="140"/>
      <c r="C47" s="141"/>
      <c r="D47" s="141"/>
      <c r="E47" s="141"/>
      <c r="F47" s="87"/>
      <c r="G47" s="87"/>
      <c r="H47" s="87"/>
      <c r="I47" s="87"/>
      <c r="J47" s="87"/>
      <c r="K47" s="87"/>
      <c r="L47" s="87"/>
      <c r="M47" s="87"/>
      <c r="N47" s="87"/>
      <c r="O47" s="87"/>
    </row>
    <row r="48" spans="1:15">
      <c r="C48" s="144"/>
      <c r="D48" s="144"/>
      <c r="E48" s="144"/>
    </row>
    <row r="49" spans="3:5">
      <c r="C49" s="144"/>
      <c r="D49" s="144"/>
      <c r="E49" s="144"/>
    </row>
    <row r="50" spans="3:5">
      <c r="C50" s="144"/>
      <c r="D50" s="144"/>
      <c r="E50" s="144"/>
    </row>
    <row r="51" spans="3:5">
      <c r="C51" s="144"/>
      <c r="D51" s="144"/>
      <c r="E51" s="144"/>
    </row>
  </sheetData>
  <mergeCells count="127"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</mergeCells>
  <phoneticPr fontId="3" type="noConversion"/>
  <pageMargins left="0.59055118110236227" right="0.59055118110236227" top="0.98425196850393704" bottom="0.59055118110236227" header="0" footer="0"/>
  <pageSetup paperSize="9" scale="52" orientation="landscape" horizontalDpi="1200" verticalDpi="1200" r:id="rId1"/>
  <headerFooter alignWithMargins="0"/>
  <ignoredErrors>
    <ignoredError sqref="I22:K25 N37:O37" evalError="1"/>
    <ignoredError sqref="F22:H25" evalError="1" formula="1"/>
    <ignoredError sqref="D37 G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2"/>
  <sheetViews>
    <sheetView view="pageBreakPreview" topLeftCell="A14" zoomScale="50" zoomScaleNormal="50" zoomScaleSheetLayoutView="50" workbookViewId="0">
      <selection activeCell="AL21" sqref="AL21"/>
    </sheetView>
  </sheetViews>
  <sheetFormatPr defaultRowHeight="20.25"/>
  <cols>
    <col min="1" max="2" width="4.42578125" style="335" customWidth="1"/>
    <col min="3" max="3" width="28.7109375" style="335" customWidth="1"/>
    <col min="4" max="6" width="8.42578125" style="335" customWidth="1"/>
    <col min="7" max="9" width="11.28515625" style="335" customWidth="1"/>
    <col min="10" max="10" width="8.7109375" style="335" customWidth="1"/>
    <col min="11" max="11" width="5.42578125" style="335" customWidth="1"/>
    <col min="12" max="12" width="1.7109375" style="335" hidden="1" customWidth="1"/>
    <col min="13" max="13" width="12.28515625" style="335" customWidth="1"/>
    <col min="14" max="14" width="12.5703125" style="335" customWidth="1"/>
    <col min="15" max="15" width="14.5703125" style="335" customWidth="1"/>
    <col min="16" max="16" width="14" style="335" customWidth="1"/>
    <col min="17" max="17" width="12.5703125" style="335" customWidth="1"/>
    <col min="18" max="18" width="12.28515625" style="335" customWidth="1"/>
    <col min="19" max="19" width="14.5703125" style="335" customWidth="1"/>
    <col min="20" max="20" width="14" style="335" customWidth="1"/>
    <col min="21" max="21" width="13.140625" style="335" customWidth="1"/>
    <col min="22" max="22" width="12.28515625" style="335" customWidth="1"/>
    <col min="23" max="23" width="14.85546875" style="335" customWidth="1"/>
    <col min="24" max="24" width="14" style="335" customWidth="1"/>
    <col min="25" max="25" width="12.5703125" style="335" customWidth="1"/>
    <col min="26" max="26" width="12.28515625" style="335" customWidth="1"/>
    <col min="27" max="27" width="14.5703125" style="335" customWidth="1"/>
    <col min="28" max="28" width="13.7109375" style="335" customWidth="1"/>
    <col min="29" max="29" width="12.28515625" style="335" customWidth="1"/>
    <col min="30" max="30" width="14.5703125" style="335" customWidth="1"/>
    <col min="31" max="31" width="16.28515625" style="335" customWidth="1"/>
    <col min="32" max="32" width="14" style="335" customWidth="1"/>
    <col min="33" max="16384" width="9.140625" style="335"/>
  </cols>
  <sheetData>
    <row r="1" spans="1:32" s="139" customFormat="1" hidden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R1" s="325"/>
      <c r="S1" s="325"/>
      <c r="T1" s="325"/>
      <c r="U1" s="325"/>
      <c r="V1" s="325"/>
      <c r="AF1" s="325"/>
    </row>
    <row r="2" spans="1:32" s="146" customFormat="1" ht="32.25" customHeight="1">
      <c r="C2" s="146" t="s">
        <v>322</v>
      </c>
    </row>
    <row r="3" spans="1:32" s="139" customFormat="1" ht="22.5" customHeight="1">
      <c r="A3" s="147"/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7"/>
      <c r="Z3" s="583"/>
      <c r="AA3" s="583"/>
      <c r="AB3" s="583"/>
      <c r="AD3" s="583" t="s">
        <v>162</v>
      </c>
      <c r="AE3" s="583"/>
      <c r="AF3" s="583"/>
    </row>
    <row r="4" spans="1:32" s="139" customFormat="1" ht="38.25" customHeight="1">
      <c r="A4" s="561" t="s">
        <v>32</v>
      </c>
      <c r="B4" s="573" t="s">
        <v>92</v>
      </c>
      <c r="C4" s="574"/>
      <c r="D4" s="574"/>
      <c r="E4" s="574"/>
      <c r="F4" s="574"/>
      <c r="G4" s="574"/>
      <c r="H4" s="574"/>
      <c r="I4" s="574"/>
      <c r="J4" s="574"/>
      <c r="K4" s="574"/>
      <c r="L4" s="575"/>
      <c r="M4" s="564" t="s">
        <v>33</v>
      </c>
      <c r="N4" s="565"/>
      <c r="O4" s="565"/>
      <c r="P4" s="566"/>
      <c r="Q4" s="564" t="s">
        <v>52</v>
      </c>
      <c r="R4" s="565"/>
      <c r="S4" s="565"/>
      <c r="T4" s="566"/>
      <c r="U4" s="564" t="s">
        <v>112</v>
      </c>
      <c r="V4" s="565"/>
      <c r="W4" s="565"/>
      <c r="X4" s="566"/>
      <c r="Y4" s="564" t="s">
        <v>66</v>
      </c>
      <c r="Z4" s="565"/>
      <c r="AA4" s="565"/>
      <c r="AB4" s="566"/>
      <c r="AC4" s="564" t="s">
        <v>34</v>
      </c>
      <c r="AD4" s="565"/>
      <c r="AE4" s="565"/>
      <c r="AF4" s="566"/>
    </row>
    <row r="5" spans="1:32" s="139" customFormat="1" ht="34.5" customHeight="1">
      <c r="A5" s="562"/>
      <c r="B5" s="576"/>
      <c r="C5" s="577"/>
      <c r="D5" s="577"/>
      <c r="E5" s="577"/>
      <c r="F5" s="577"/>
      <c r="G5" s="577"/>
      <c r="H5" s="577"/>
      <c r="I5" s="577"/>
      <c r="J5" s="577"/>
      <c r="K5" s="577"/>
      <c r="L5" s="578"/>
      <c r="M5" s="543" t="s">
        <v>90</v>
      </c>
      <c r="N5" s="543" t="s">
        <v>91</v>
      </c>
      <c r="O5" s="543" t="s">
        <v>98</v>
      </c>
      <c r="P5" s="543" t="s">
        <v>99</v>
      </c>
      <c r="Q5" s="543" t="s">
        <v>90</v>
      </c>
      <c r="R5" s="543" t="s">
        <v>91</v>
      </c>
      <c r="S5" s="543" t="s">
        <v>98</v>
      </c>
      <c r="T5" s="543" t="s">
        <v>99</v>
      </c>
      <c r="U5" s="543" t="s">
        <v>90</v>
      </c>
      <c r="V5" s="543" t="s">
        <v>91</v>
      </c>
      <c r="W5" s="543" t="s">
        <v>98</v>
      </c>
      <c r="X5" s="543" t="s">
        <v>99</v>
      </c>
      <c r="Y5" s="543" t="s">
        <v>90</v>
      </c>
      <c r="Z5" s="543" t="s">
        <v>91</v>
      </c>
      <c r="AA5" s="543" t="s">
        <v>98</v>
      </c>
      <c r="AB5" s="543" t="s">
        <v>99</v>
      </c>
      <c r="AC5" s="543" t="s">
        <v>90</v>
      </c>
      <c r="AD5" s="543" t="s">
        <v>91</v>
      </c>
      <c r="AE5" s="543" t="s">
        <v>98</v>
      </c>
      <c r="AF5" s="543" t="s">
        <v>99</v>
      </c>
    </row>
    <row r="6" spans="1:32" s="139" customFormat="1" ht="24.95" customHeight="1">
      <c r="A6" s="563"/>
      <c r="B6" s="579"/>
      <c r="C6" s="580"/>
      <c r="D6" s="580"/>
      <c r="E6" s="580"/>
      <c r="F6" s="580"/>
      <c r="G6" s="580"/>
      <c r="H6" s="580"/>
      <c r="I6" s="580"/>
      <c r="J6" s="580"/>
      <c r="K6" s="580"/>
      <c r="L6" s="581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544"/>
      <c r="Z6" s="544"/>
      <c r="AA6" s="544"/>
      <c r="AB6" s="544"/>
      <c r="AC6" s="544"/>
      <c r="AD6" s="544"/>
      <c r="AE6" s="544"/>
      <c r="AF6" s="544"/>
    </row>
    <row r="7" spans="1:32" s="139" customFormat="1" ht="33.75" customHeight="1">
      <c r="A7" s="323">
        <v>1</v>
      </c>
      <c r="B7" s="556">
        <v>2</v>
      </c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324">
        <v>3</v>
      </c>
      <c r="N7" s="324">
        <v>4</v>
      </c>
      <c r="O7" s="324">
        <v>5</v>
      </c>
      <c r="P7" s="324">
        <v>6</v>
      </c>
      <c r="Q7" s="324">
        <v>7</v>
      </c>
      <c r="R7" s="324">
        <v>8</v>
      </c>
      <c r="S7" s="324">
        <v>9</v>
      </c>
      <c r="T7" s="324">
        <v>10</v>
      </c>
      <c r="U7" s="324">
        <v>11</v>
      </c>
      <c r="V7" s="324">
        <v>12</v>
      </c>
      <c r="W7" s="324">
        <v>13</v>
      </c>
      <c r="X7" s="324">
        <v>14</v>
      </c>
      <c r="Y7" s="324">
        <v>15</v>
      </c>
      <c r="Z7" s="324">
        <v>16</v>
      </c>
      <c r="AA7" s="324">
        <v>17</v>
      </c>
      <c r="AB7" s="324">
        <v>18</v>
      </c>
      <c r="AC7" s="324">
        <v>19</v>
      </c>
      <c r="AD7" s="324">
        <v>20</v>
      </c>
      <c r="AE7" s="324">
        <v>21</v>
      </c>
      <c r="AF7" s="324">
        <v>22</v>
      </c>
    </row>
    <row r="8" spans="1:32" s="139" customFormat="1" ht="42" customHeight="1">
      <c r="A8" s="252">
        <v>1</v>
      </c>
      <c r="B8" s="570" t="s">
        <v>273</v>
      </c>
      <c r="C8" s="571"/>
      <c r="D8" s="571"/>
      <c r="E8" s="571"/>
      <c r="F8" s="571"/>
      <c r="G8" s="571"/>
      <c r="H8" s="571"/>
      <c r="I8" s="571"/>
      <c r="J8" s="571"/>
      <c r="K8" s="571"/>
      <c r="L8" s="572"/>
      <c r="M8" s="56">
        <f t="shared" ref="M8:O33" si="0">L8-K8</f>
        <v>0</v>
      </c>
      <c r="N8" s="56">
        <f t="shared" si="0"/>
        <v>0</v>
      </c>
      <c r="O8" s="56">
        <f t="shared" si="0"/>
        <v>0</v>
      </c>
      <c r="P8" s="258" t="e">
        <f t="shared" ref="P8:P34" si="1">N8/M8*100</f>
        <v>#DIV/0!</v>
      </c>
      <c r="Q8" s="254">
        <f>SUM(Q9:Q14)</f>
        <v>0</v>
      </c>
      <c r="R8" s="254">
        <f>SUM(R9:R14)</f>
        <v>0</v>
      </c>
      <c r="S8" s="255">
        <f t="shared" ref="S8:S13" si="2">R8-Q8</f>
        <v>0</v>
      </c>
      <c r="T8" s="256" t="e">
        <f t="shared" ref="T8:T13" si="3">R8/Q8*100</f>
        <v>#DIV/0!</v>
      </c>
      <c r="U8" s="254">
        <f>SUM(U9:U14)</f>
        <v>0</v>
      </c>
      <c r="V8" s="254">
        <f>SUM(V9:V14)</f>
        <v>296</v>
      </c>
      <c r="W8" s="255">
        <f t="shared" ref="W8:W13" si="4">V8-U8</f>
        <v>296</v>
      </c>
      <c r="X8" s="256" t="e">
        <f t="shared" ref="X8:X13" si="5">V8/U8*100</f>
        <v>#DIV/0!</v>
      </c>
      <c r="Y8" s="56"/>
      <c r="Z8" s="56"/>
      <c r="AA8" s="56">
        <f t="shared" ref="AA8:AA33" si="6">Z8-Y8</f>
        <v>0</v>
      </c>
      <c r="AB8" s="258" t="e">
        <f t="shared" ref="AB8:AB34" si="7">Z8/Y8*100</f>
        <v>#DIV/0!</v>
      </c>
      <c r="AC8" s="254">
        <f t="shared" ref="AC8:AC18" si="8">SUM(M8,Q8,U8,Y8)</f>
        <v>0</v>
      </c>
      <c r="AD8" s="254">
        <f t="shared" ref="AD8:AD18" si="9">SUM(N8,R8,V8,Z8)</f>
        <v>296</v>
      </c>
      <c r="AE8" s="56">
        <f t="shared" ref="AE8:AE33" si="10">AD8-AC8</f>
        <v>296</v>
      </c>
      <c r="AF8" s="258" t="e">
        <f t="shared" ref="AF8:AF34" si="11">AD8/AC8*100</f>
        <v>#DIV/0!</v>
      </c>
    </row>
    <row r="9" spans="1:32" s="139" customFormat="1" ht="25.5" customHeight="1">
      <c r="A9" s="252"/>
      <c r="B9" s="560" t="s">
        <v>336</v>
      </c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">
        <f t="shared" si="0"/>
        <v>0</v>
      </c>
      <c r="N9" s="56">
        <f t="shared" si="0"/>
        <v>0</v>
      </c>
      <c r="O9" s="56">
        <f t="shared" si="0"/>
        <v>0</v>
      </c>
      <c r="P9" s="258" t="e">
        <f t="shared" si="1"/>
        <v>#DIV/0!</v>
      </c>
      <c r="Q9" s="255">
        <v>0</v>
      </c>
      <c r="R9" s="255">
        <v>0</v>
      </c>
      <c r="S9" s="255">
        <f t="shared" si="2"/>
        <v>0</v>
      </c>
      <c r="T9" s="256" t="e">
        <f t="shared" si="3"/>
        <v>#DIV/0!</v>
      </c>
      <c r="U9" s="257">
        <v>0</v>
      </c>
      <c r="V9" s="405">
        <v>98</v>
      </c>
      <c r="W9" s="255">
        <f t="shared" si="4"/>
        <v>98</v>
      </c>
      <c r="X9" s="256" t="e">
        <f t="shared" si="5"/>
        <v>#DIV/0!</v>
      </c>
      <c r="Y9" s="56"/>
      <c r="Z9" s="56"/>
      <c r="AA9" s="56">
        <f t="shared" si="6"/>
        <v>0</v>
      </c>
      <c r="AB9" s="258" t="e">
        <f t="shared" si="7"/>
        <v>#DIV/0!</v>
      </c>
      <c r="AC9" s="56">
        <f t="shared" si="8"/>
        <v>0</v>
      </c>
      <c r="AD9" s="257">
        <f t="shared" si="9"/>
        <v>98</v>
      </c>
      <c r="AE9" s="56">
        <f t="shared" si="10"/>
        <v>98</v>
      </c>
      <c r="AF9" s="258" t="e">
        <f t="shared" si="11"/>
        <v>#DIV/0!</v>
      </c>
    </row>
    <row r="10" spans="1:32" s="139" customFormat="1" ht="21.75" customHeight="1">
      <c r="A10" s="252"/>
      <c r="B10" s="560" t="s">
        <v>337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">
        <f t="shared" si="0"/>
        <v>0</v>
      </c>
      <c r="N10" s="56">
        <f t="shared" si="0"/>
        <v>0</v>
      </c>
      <c r="O10" s="56">
        <f t="shared" si="0"/>
        <v>0</v>
      </c>
      <c r="P10" s="258" t="e">
        <f t="shared" si="1"/>
        <v>#DIV/0!</v>
      </c>
      <c r="Q10" s="255">
        <v>0</v>
      </c>
      <c r="R10" s="255"/>
      <c r="S10" s="255">
        <f t="shared" si="2"/>
        <v>0</v>
      </c>
      <c r="T10" s="256" t="e">
        <f t="shared" si="3"/>
        <v>#DIV/0!</v>
      </c>
      <c r="U10" s="257">
        <v>0</v>
      </c>
      <c r="V10" s="405">
        <v>61</v>
      </c>
      <c r="W10" s="255">
        <f t="shared" si="4"/>
        <v>61</v>
      </c>
      <c r="X10" s="256" t="e">
        <f t="shared" si="5"/>
        <v>#DIV/0!</v>
      </c>
      <c r="Y10" s="56"/>
      <c r="Z10" s="56"/>
      <c r="AA10" s="56">
        <f t="shared" si="6"/>
        <v>0</v>
      </c>
      <c r="AB10" s="258" t="e">
        <f t="shared" si="7"/>
        <v>#DIV/0!</v>
      </c>
      <c r="AC10" s="257">
        <f t="shared" si="8"/>
        <v>0</v>
      </c>
      <c r="AD10" s="257">
        <f t="shared" si="9"/>
        <v>61</v>
      </c>
      <c r="AE10" s="56">
        <f t="shared" si="10"/>
        <v>61</v>
      </c>
      <c r="AF10" s="258" t="e">
        <f t="shared" si="11"/>
        <v>#DIV/0!</v>
      </c>
    </row>
    <row r="11" spans="1:32" s="139" customFormat="1" ht="21.75" customHeight="1">
      <c r="A11" s="252"/>
      <c r="B11" s="560" t="s">
        <v>338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56">
        <f t="shared" ref="M11:M12" si="12">L11-K11</f>
        <v>0</v>
      </c>
      <c r="N11" s="56">
        <f t="shared" ref="N11:N12" si="13">M11-L11</f>
        <v>0</v>
      </c>
      <c r="O11" s="56">
        <f t="shared" ref="O11:O12" si="14">N11-M11</f>
        <v>0</v>
      </c>
      <c r="P11" s="258" t="e">
        <f t="shared" ref="P11:P12" si="15">N11/M11*100</f>
        <v>#DIV/0!</v>
      </c>
      <c r="Q11" s="255">
        <v>0</v>
      </c>
      <c r="R11" s="255"/>
      <c r="S11" s="255">
        <f t="shared" ref="S11:S12" si="16">R11-Q11</f>
        <v>0</v>
      </c>
      <c r="T11" s="256" t="e">
        <f t="shared" ref="T11:T12" si="17">R11/Q11*100</f>
        <v>#DIV/0!</v>
      </c>
      <c r="U11" s="257">
        <v>0</v>
      </c>
      <c r="V11" s="405">
        <v>45</v>
      </c>
      <c r="W11" s="255">
        <f t="shared" ref="W11:W12" si="18">V11-U11</f>
        <v>45</v>
      </c>
      <c r="X11" s="256" t="e">
        <f t="shared" ref="X11:X12" si="19">V11/U11*100</f>
        <v>#DIV/0!</v>
      </c>
      <c r="Y11" s="56"/>
      <c r="Z11" s="56"/>
      <c r="AA11" s="56">
        <f t="shared" ref="AA11:AA12" si="20">Z11-Y11</f>
        <v>0</v>
      </c>
      <c r="AB11" s="258" t="e">
        <f t="shared" ref="AB11:AB12" si="21">Z11/Y11*100</f>
        <v>#DIV/0!</v>
      </c>
      <c r="AC11" s="257">
        <f t="shared" ref="AC11:AC12" si="22">SUM(M11,Q11,U11,Y11)</f>
        <v>0</v>
      </c>
      <c r="AD11" s="257">
        <f t="shared" ref="AD11:AD12" si="23">SUM(N11,R11,V11,Z11)</f>
        <v>45</v>
      </c>
      <c r="AE11" s="56">
        <f t="shared" ref="AE11:AE12" si="24">AD11-AC11</f>
        <v>45</v>
      </c>
      <c r="AF11" s="258" t="e">
        <f t="shared" ref="AF11:AF12" si="25">AD11/AC11*100</f>
        <v>#DIV/0!</v>
      </c>
    </row>
    <row r="12" spans="1:32" s="139" customFormat="1" ht="21.75" customHeight="1">
      <c r="A12" s="252"/>
      <c r="B12" s="545" t="s">
        <v>339</v>
      </c>
      <c r="C12" s="546"/>
      <c r="D12" s="546"/>
      <c r="E12" s="546"/>
      <c r="F12" s="546"/>
      <c r="G12" s="546"/>
      <c r="H12" s="546"/>
      <c r="I12" s="546"/>
      <c r="J12" s="546"/>
      <c r="K12" s="546"/>
      <c r="L12" s="547"/>
      <c r="M12" s="56">
        <f t="shared" si="12"/>
        <v>0</v>
      </c>
      <c r="N12" s="56">
        <f t="shared" si="13"/>
        <v>0</v>
      </c>
      <c r="O12" s="56">
        <f t="shared" si="14"/>
        <v>0</v>
      </c>
      <c r="P12" s="258" t="e">
        <f t="shared" si="15"/>
        <v>#DIV/0!</v>
      </c>
      <c r="Q12" s="255">
        <v>0</v>
      </c>
      <c r="R12" s="255"/>
      <c r="S12" s="255">
        <f t="shared" si="16"/>
        <v>0</v>
      </c>
      <c r="T12" s="256" t="e">
        <f t="shared" si="17"/>
        <v>#DIV/0!</v>
      </c>
      <c r="U12" s="257">
        <v>0</v>
      </c>
      <c r="V12" s="405">
        <v>38</v>
      </c>
      <c r="W12" s="255">
        <f t="shared" si="18"/>
        <v>38</v>
      </c>
      <c r="X12" s="256" t="e">
        <f t="shared" si="19"/>
        <v>#DIV/0!</v>
      </c>
      <c r="Y12" s="56"/>
      <c r="Z12" s="56"/>
      <c r="AA12" s="56">
        <f t="shared" si="20"/>
        <v>0</v>
      </c>
      <c r="AB12" s="258" t="e">
        <f t="shared" si="21"/>
        <v>#DIV/0!</v>
      </c>
      <c r="AC12" s="257">
        <f t="shared" si="22"/>
        <v>0</v>
      </c>
      <c r="AD12" s="257">
        <f t="shared" si="23"/>
        <v>38</v>
      </c>
      <c r="AE12" s="56">
        <f t="shared" si="24"/>
        <v>38</v>
      </c>
      <c r="AF12" s="258" t="e">
        <f t="shared" si="25"/>
        <v>#DIV/0!</v>
      </c>
    </row>
    <row r="13" spans="1:32" s="139" customFormat="1" ht="21.75" customHeight="1">
      <c r="A13" s="252"/>
      <c r="B13" s="545" t="s">
        <v>341</v>
      </c>
      <c r="C13" s="546"/>
      <c r="D13" s="546"/>
      <c r="E13" s="546"/>
      <c r="F13" s="546"/>
      <c r="G13" s="546"/>
      <c r="H13" s="546"/>
      <c r="I13" s="546"/>
      <c r="J13" s="546"/>
      <c r="K13" s="546"/>
      <c r="L13" s="547"/>
      <c r="M13" s="56">
        <f t="shared" si="0"/>
        <v>0</v>
      </c>
      <c r="N13" s="56">
        <f t="shared" si="0"/>
        <v>0</v>
      </c>
      <c r="O13" s="56">
        <f t="shared" si="0"/>
        <v>0</v>
      </c>
      <c r="P13" s="258" t="e">
        <f t="shared" si="1"/>
        <v>#DIV/0!</v>
      </c>
      <c r="Q13" s="255">
        <v>0</v>
      </c>
      <c r="R13" s="255"/>
      <c r="S13" s="255">
        <f t="shared" si="2"/>
        <v>0</v>
      </c>
      <c r="T13" s="256" t="e">
        <f t="shared" si="3"/>
        <v>#DIV/0!</v>
      </c>
      <c r="U13" s="257">
        <v>0</v>
      </c>
      <c r="V13" s="405">
        <v>21</v>
      </c>
      <c r="W13" s="255">
        <f t="shared" si="4"/>
        <v>21</v>
      </c>
      <c r="X13" s="256" t="e">
        <f t="shared" si="5"/>
        <v>#DIV/0!</v>
      </c>
      <c r="Y13" s="56"/>
      <c r="Z13" s="56"/>
      <c r="AA13" s="56">
        <f t="shared" si="6"/>
        <v>0</v>
      </c>
      <c r="AB13" s="258" t="e">
        <f t="shared" si="7"/>
        <v>#DIV/0!</v>
      </c>
      <c r="AC13" s="257">
        <f t="shared" si="8"/>
        <v>0</v>
      </c>
      <c r="AD13" s="257">
        <f t="shared" si="9"/>
        <v>21</v>
      </c>
      <c r="AE13" s="56">
        <f t="shared" si="10"/>
        <v>21</v>
      </c>
      <c r="AF13" s="258" t="e">
        <f t="shared" si="11"/>
        <v>#DIV/0!</v>
      </c>
    </row>
    <row r="14" spans="1:32" s="139" customFormat="1" ht="25.5" customHeight="1">
      <c r="A14" s="223"/>
      <c r="B14" s="560" t="s">
        <v>340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">
        <f t="shared" si="0"/>
        <v>0</v>
      </c>
      <c r="N14" s="56">
        <f t="shared" si="0"/>
        <v>0</v>
      </c>
      <c r="O14" s="56">
        <f t="shared" si="0"/>
        <v>0</v>
      </c>
      <c r="P14" s="258" t="e">
        <f t="shared" si="1"/>
        <v>#DIV/0!</v>
      </c>
      <c r="Q14" s="255">
        <v>0</v>
      </c>
      <c r="R14" s="255">
        <v>0</v>
      </c>
      <c r="S14" s="56">
        <f t="shared" ref="S14:S33" si="26">R14-Q14</f>
        <v>0</v>
      </c>
      <c r="T14" s="258" t="e">
        <f t="shared" ref="T14:T34" si="27">R14/Q14*100</f>
        <v>#DIV/0!</v>
      </c>
      <c r="U14" s="257">
        <v>0</v>
      </c>
      <c r="V14" s="405">
        <v>33</v>
      </c>
      <c r="W14" s="56">
        <f t="shared" ref="W14:W33" si="28">V14-U14</f>
        <v>33</v>
      </c>
      <c r="X14" s="258" t="e">
        <f t="shared" ref="X14:X34" si="29">V14/U14*100</f>
        <v>#DIV/0!</v>
      </c>
      <c r="Y14" s="56"/>
      <c r="Z14" s="56"/>
      <c r="AA14" s="56">
        <f t="shared" si="6"/>
        <v>0</v>
      </c>
      <c r="AB14" s="258" t="e">
        <f t="shared" si="7"/>
        <v>#DIV/0!</v>
      </c>
      <c r="AC14" s="257">
        <f t="shared" ref="AC14:AC17" si="30">SUM(M14,Q14,U14,Y14)</f>
        <v>0</v>
      </c>
      <c r="AD14" s="257">
        <f t="shared" ref="AD14:AD17" si="31">SUM(N14,R14,V14,Z14)</f>
        <v>33</v>
      </c>
      <c r="AE14" s="257">
        <f t="shared" si="10"/>
        <v>33</v>
      </c>
      <c r="AF14" s="258" t="e">
        <f t="shared" si="11"/>
        <v>#DIV/0!</v>
      </c>
    </row>
    <row r="15" spans="1:32" s="139" customFormat="1" ht="45.75" customHeight="1">
      <c r="A15" s="253">
        <v>2</v>
      </c>
      <c r="B15" s="537" t="s">
        <v>274</v>
      </c>
      <c r="C15" s="538"/>
      <c r="D15" s="538"/>
      <c r="E15" s="538"/>
      <c r="F15" s="538"/>
      <c r="G15" s="538"/>
      <c r="H15" s="538"/>
      <c r="I15" s="538"/>
      <c r="J15" s="538"/>
      <c r="K15" s="538"/>
      <c r="L15" s="539"/>
      <c r="M15" s="56">
        <f t="shared" si="0"/>
        <v>0</v>
      </c>
      <c r="N15" s="56">
        <f t="shared" si="0"/>
        <v>0</v>
      </c>
      <c r="O15" s="56">
        <f t="shared" si="0"/>
        <v>0</v>
      </c>
      <c r="P15" s="258" t="e">
        <f t="shared" si="1"/>
        <v>#DIV/0!</v>
      </c>
      <c r="Q15" s="257">
        <v>0</v>
      </c>
      <c r="R15" s="257">
        <v>0</v>
      </c>
      <c r="S15" s="56">
        <f t="shared" si="26"/>
        <v>0</v>
      </c>
      <c r="T15" s="258" t="e">
        <f t="shared" si="27"/>
        <v>#DIV/0!</v>
      </c>
      <c r="U15" s="254">
        <f>SUM(U16:U22)</f>
        <v>150</v>
      </c>
      <c r="V15" s="254">
        <f>SUM(V16:V22)</f>
        <v>90</v>
      </c>
      <c r="W15" s="55">
        <f t="shared" si="28"/>
        <v>-60</v>
      </c>
      <c r="X15" s="84">
        <f t="shared" si="29"/>
        <v>60</v>
      </c>
      <c r="Y15" s="55"/>
      <c r="Z15" s="55"/>
      <c r="AA15" s="55">
        <f t="shared" si="6"/>
        <v>0</v>
      </c>
      <c r="AB15" s="259" t="e">
        <f t="shared" si="7"/>
        <v>#DIV/0!</v>
      </c>
      <c r="AC15" s="254">
        <f t="shared" si="30"/>
        <v>150</v>
      </c>
      <c r="AD15" s="254">
        <f t="shared" si="31"/>
        <v>90</v>
      </c>
      <c r="AE15" s="55">
        <f t="shared" si="10"/>
        <v>-60</v>
      </c>
      <c r="AF15" s="84">
        <f t="shared" si="11"/>
        <v>60</v>
      </c>
    </row>
    <row r="16" spans="1:32" s="139" customFormat="1" ht="30.75" customHeight="1">
      <c r="A16" s="253"/>
      <c r="B16" s="534" t="s">
        <v>259</v>
      </c>
      <c r="C16" s="535"/>
      <c r="D16" s="535"/>
      <c r="E16" s="535"/>
      <c r="F16" s="535"/>
      <c r="G16" s="535"/>
      <c r="H16" s="535"/>
      <c r="I16" s="535"/>
      <c r="J16" s="535"/>
      <c r="K16" s="535"/>
      <c r="L16" s="536"/>
      <c r="M16" s="56">
        <f t="shared" si="0"/>
        <v>0</v>
      </c>
      <c r="N16" s="56">
        <f t="shared" si="0"/>
        <v>0</v>
      </c>
      <c r="O16" s="56">
        <f t="shared" si="0"/>
        <v>0</v>
      </c>
      <c r="P16" s="258" t="e">
        <f t="shared" si="1"/>
        <v>#DIV/0!</v>
      </c>
      <c r="Q16" s="255">
        <v>0</v>
      </c>
      <c r="R16" s="255">
        <v>0</v>
      </c>
      <c r="S16" s="56">
        <f t="shared" si="26"/>
        <v>0</v>
      </c>
      <c r="T16" s="258" t="e">
        <f t="shared" si="27"/>
        <v>#DIV/0!</v>
      </c>
      <c r="U16" s="257">
        <v>150</v>
      </c>
      <c r="V16" s="257">
        <v>41</v>
      </c>
      <c r="W16" s="56">
        <f t="shared" si="28"/>
        <v>-109</v>
      </c>
      <c r="X16" s="149">
        <f t="shared" si="29"/>
        <v>27.333333333333332</v>
      </c>
      <c r="Y16" s="56"/>
      <c r="Z16" s="56"/>
      <c r="AA16" s="56">
        <f t="shared" si="6"/>
        <v>0</v>
      </c>
      <c r="AB16" s="258" t="e">
        <f t="shared" si="7"/>
        <v>#DIV/0!</v>
      </c>
      <c r="AC16" s="257">
        <f t="shared" si="30"/>
        <v>150</v>
      </c>
      <c r="AD16" s="257">
        <f t="shared" si="31"/>
        <v>41</v>
      </c>
      <c r="AE16" s="56">
        <f t="shared" si="10"/>
        <v>-109</v>
      </c>
      <c r="AF16" s="149">
        <f t="shared" si="11"/>
        <v>27.333333333333332</v>
      </c>
    </row>
    <row r="17" spans="1:32" s="139" customFormat="1" ht="28.5" customHeight="1">
      <c r="A17" s="252"/>
      <c r="B17" s="534" t="s">
        <v>351</v>
      </c>
      <c r="C17" s="535"/>
      <c r="D17" s="535"/>
      <c r="E17" s="535"/>
      <c r="F17" s="535"/>
      <c r="G17" s="535"/>
      <c r="H17" s="535"/>
      <c r="I17" s="535"/>
      <c r="J17" s="535"/>
      <c r="K17" s="535"/>
      <c r="L17" s="536"/>
      <c r="M17" s="56">
        <f t="shared" si="0"/>
        <v>0</v>
      </c>
      <c r="N17" s="56">
        <f t="shared" si="0"/>
        <v>0</v>
      </c>
      <c r="O17" s="56">
        <f t="shared" si="0"/>
        <v>0</v>
      </c>
      <c r="P17" s="258" t="e">
        <f t="shared" si="1"/>
        <v>#DIV/0!</v>
      </c>
      <c r="Q17" s="255">
        <v>0</v>
      </c>
      <c r="R17" s="255">
        <v>0</v>
      </c>
      <c r="S17" s="56">
        <f t="shared" si="26"/>
        <v>0</v>
      </c>
      <c r="T17" s="258" t="e">
        <f t="shared" si="27"/>
        <v>#DIV/0!</v>
      </c>
      <c r="U17" s="56">
        <v>0</v>
      </c>
      <c r="V17" s="257">
        <v>20</v>
      </c>
      <c r="W17" s="56">
        <f t="shared" si="28"/>
        <v>20</v>
      </c>
      <c r="X17" s="258" t="e">
        <f t="shared" si="29"/>
        <v>#DIV/0!</v>
      </c>
      <c r="Y17" s="56"/>
      <c r="Z17" s="56"/>
      <c r="AA17" s="56">
        <f t="shared" si="6"/>
        <v>0</v>
      </c>
      <c r="AB17" s="258" t="e">
        <f t="shared" si="7"/>
        <v>#DIV/0!</v>
      </c>
      <c r="AC17" s="56">
        <f t="shared" si="30"/>
        <v>0</v>
      </c>
      <c r="AD17" s="257">
        <f t="shared" si="31"/>
        <v>20</v>
      </c>
      <c r="AE17" s="56">
        <f t="shared" si="10"/>
        <v>20</v>
      </c>
      <c r="AF17" s="258" t="e">
        <f t="shared" si="11"/>
        <v>#DIV/0!</v>
      </c>
    </row>
    <row r="18" spans="1:32" s="139" customFormat="1" ht="30" customHeight="1">
      <c r="A18" s="252"/>
      <c r="B18" s="540" t="s">
        <v>343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2"/>
      <c r="M18" s="56">
        <f t="shared" si="0"/>
        <v>0</v>
      </c>
      <c r="N18" s="56">
        <f t="shared" si="0"/>
        <v>0</v>
      </c>
      <c r="O18" s="56">
        <f t="shared" si="0"/>
        <v>0</v>
      </c>
      <c r="P18" s="258" t="e">
        <f t="shared" si="1"/>
        <v>#DIV/0!</v>
      </c>
      <c r="Q18" s="255">
        <v>0</v>
      </c>
      <c r="R18" s="255">
        <v>0</v>
      </c>
      <c r="S18" s="56">
        <f t="shared" si="26"/>
        <v>0</v>
      </c>
      <c r="T18" s="258" t="e">
        <f t="shared" si="27"/>
        <v>#DIV/0!</v>
      </c>
      <c r="U18" s="56">
        <v>0</v>
      </c>
      <c r="V18" s="257">
        <v>5</v>
      </c>
      <c r="W18" s="56">
        <f t="shared" si="28"/>
        <v>5</v>
      </c>
      <c r="X18" s="258" t="e">
        <f t="shared" si="29"/>
        <v>#DIV/0!</v>
      </c>
      <c r="Y18" s="56"/>
      <c r="Z18" s="56"/>
      <c r="AA18" s="56">
        <f t="shared" si="6"/>
        <v>0</v>
      </c>
      <c r="AB18" s="258" t="e">
        <f t="shared" si="7"/>
        <v>#DIV/0!</v>
      </c>
      <c r="AC18" s="56">
        <f t="shared" si="8"/>
        <v>0</v>
      </c>
      <c r="AD18" s="257">
        <f t="shared" si="9"/>
        <v>5</v>
      </c>
      <c r="AE18" s="56">
        <f t="shared" si="10"/>
        <v>5</v>
      </c>
      <c r="AF18" s="258" t="e">
        <f t="shared" si="11"/>
        <v>#DIV/0!</v>
      </c>
    </row>
    <row r="19" spans="1:32" s="139" customFormat="1" ht="30.75" customHeight="1">
      <c r="A19" s="252"/>
      <c r="B19" s="557" t="s">
        <v>344</v>
      </c>
      <c r="C19" s="558"/>
      <c r="D19" s="558"/>
      <c r="E19" s="558"/>
      <c r="F19" s="558"/>
      <c r="G19" s="558"/>
      <c r="H19" s="558"/>
      <c r="I19" s="558"/>
      <c r="J19" s="558"/>
      <c r="K19" s="558"/>
      <c r="L19" s="559"/>
      <c r="M19" s="56">
        <f t="shared" si="0"/>
        <v>0</v>
      </c>
      <c r="N19" s="56">
        <f t="shared" si="0"/>
        <v>0</v>
      </c>
      <c r="O19" s="56">
        <f t="shared" si="0"/>
        <v>0</v>
      </c>
      <c r="P19" s="258" t="e">
        <f t="shared" si="1"/>
        <v>#DIV/0!</v>
      </c>
      <c r="Q19" s="255">
        <v>0</v>
      </c>
      <c r="R19" s="255">
        <v>0</v>
      </c>
      <c r="S19" s="56">
        <f t="shared" si="26"/>
        <v>0</v>
      </c>
      <c r="T19" s="258" t="e">
        <f t="shared" si="27"/>
        <v>#DIV/0!</v>
      </c>
      <c r="U19" s="56">
        <v>0</v>
      </c>
      <c r="V19" s="257">
        <v>5</v>
      </c>
      <c r="W19" s="56">
        <f t="shared" si="28"/>
        <v>5</v>
      </c>
      <c r="X19" s="258" t="e">
        <f t="shared" si="29"/>
        <v>#DIV/0!</v>
      </c>
      <c r="Y19" s="56"/>
      <c r="Z19" s="56"/>
      <c r="AA19" s="56">
        <f t="shared" si="6"/>
        <v>0</v>
      </c>
      <c r="AB19" s="258" t="e">
        <f t="shared" si="7"/>
        <v>#DIV/0!</v>
      </c>
      <c r="AC19" s="56">
        <f t="shared" ref="AC19" si="32">SUM(M19,Q19,U19,Y19)</f>
        <v>0</v>
      </c>
      <c r="AD19" s="257">
        <f t="shared" ref="AD19" si="33">SUM(N19,R19,V19,Z19)</f>
        <v>5</v>
      </c>
      <c r="AE19" s="56">
        <f t="shared" si="10"/>
        <v>5</v>
      </c>
      <c r="AF19" s="258" t="e">
        <f t="shared" si="11"/>
        <v>#DIV/0!</v>
      </c>
    </row>
    <row r="20" spans="1:32" s="139" customFormat="1" ht="30.75" customHeight="1">
      <c r="A20" s="223"/>
      <c r="B20" s="567" t="s">
        <v>345</v>
      </c>
      <c r="C20" s="568"/>
      <c r="D20" s="568"/>
      <c r="E20" s="568"/>
      <c r="F20" s="568"/>
      <c r="G20" s="568"/>
      <c r="H20" s="568"/>
      <c r="I20" s="568"/>
      <c r="J20" s="568"/>
      <c r="K20" s="568"/>
      <c r="L20" s="569"/>
      <c r="M20" s="56">
        <f t="shared" si="0"/>
        <v>0</v>
      </c>
      <c r="N20" s="56">
        <f t="shared" si="0"/>
        <v>0</v>
      </c>
      <c r="O20" s="56">
        <f t="shared" si="0"/>
        <v>0</v>
      </c>
      <c r="P20" s="258" t="e">
        <f t="shared" si="1"/>
        <v>#DIV/0!</v>
      </c>
      <c r="Q20" s="257">
        <v>0</v>
      </c>
      <c r="R20" s="257">
        <v>0</v>
      </c>
      <c r="S20" s="56">
        <f t="shared" si="26"/>
        <v>0</v>
      </c>
      <c r="T20" s="258" t="e">
        <f t="shared" si="27"/>
        <v>#DIV/0!</v>
      </c>
      <c r="U20" s="56">
        <v>0</v>
      </c>
      <c r="V20" s="327">
        <v>8</v>
      </c>
      <c r="W20" s="56">
        <f t="shared" si="28"/>
        <v>8</v>
      </c>
      <c r="X20" s="258" t="e">
        <f t="shared" si="29"/>
        <v>#DIV/0!</v>
      </c>
      <c r="Y20" s="56"/>
      <c r="Z20" s="56"/>
      <c r="AA20" s="56">
        <f t="shared" si="6"/>
        <v>0</v>
      </c>
      <c r="AB20" s="258" t="e">
        <f t="shared" si="7"/>
        <v>#DIV/0!</v>
      </c>
      <c r="AC20" s="56">
        <f t="shared" ref="AC20:AC22" si="34">SUM(M20,Q20,U20,Y20)</f>
        <v>0</v>
      </c>
      <c r="AD20" s="257">
        <f t="shared" ref="AD20:AD22" si="35">SUM(N20,R20,V20,Z20)</f>
        <v>8</v>
      </c>
      <c r="AE20" s="56">
        <f t="shared" si="10"/>
        <v>8</v>
      </c>
      <c r="AF20" s="258" t="e">
        <f t="shared" si="11"/>
        <v>#DIV/0!</v>
      </c>
    </row>
    <row r="21" spans="1:32" s="139" customFormat="1" ht="30.75" customHeight="1">
      <c r="A21" s="223"/>
      <c r="B21" s="567" t="s">
        <v>346</v>
      </c>
      <c r="C21" s="568"/>
      <c r="D21" s="568"/>
      <c r="E21" s="568"/>
      <c r="F21" s="568"/>
      <c r="G21" s="568"/>
      <c r="H21" s="568"/>
      <c r="I21" s="568"/>
      <c r="J21" s="568"/>
      <c r="K21" s="568"/>
      <c r="L21" s="569"/>
      <c r="M21" s="56">
        <f t="shared" si="0"/>
        <v>0</v>
      </c>
      <c r="N21" s="56">
        <f t="shared" si="0"/>
        <v>0</v>
      </c>
      <c r="O21" s="56">
        <f t="shared" si="0"/>
        <v>0</v>
      </c>
      <c r="P21" s="258" t="e">
        <f t="shared" si="1"/>
        <v>#DIV/0!</v>
      </c>
      <c r="Q21" s="257">
        <v>0</v>
      </c>
      <c r="R21" s="257">
        <v>0</v>
      </c>
      <c r="S21" s="56">
        <f t="shared" si="26"/>
        <v>0</v>
      </c>
      <c r="T21" s="258" t="e">
        <f t="shared" si="27"/>
        <v>#DIV/0!</v>
      </c>
      <c r="U21" s="56">
        <v>0</v>
      </c>
      <c r="V21" s="327">
        <v>3</v>
      </c>
      <c r="W21" s="56">
        <f t="shared" si="28"/>
        <v>3</v>
      </c>
      <c r="X21" s="258" t="e">
        <f t="shared" si="29"/>
        <v>#DIV/0!</v>
      </c>
      <c r="Y21" s="56"/>
      <c r="Z21" s="56"/>
      <c r="AA21" s="56">
        <f t="shared" si="6"/>
        <v>0</v>
      </c>
      <c r="AB21" s="258" t="e">
        <f t="shared" si="7"/>
        <v>#DIV/0!</v>
      </c>
      <c r="AC21" s="56">
        <f t="shared" si="34"/>
        <v>0</v>
      </c>
      <c r="AD21" s="257">
        <f t="shared" si="35"/>
        <v>3</v>
      </c>
      <c r="AE21" s="56">
        <f t="shared" si="10"/>
        <v>3</v>
      </c>
      <c r="AF21" s="258" t="e">
        <f t="shared" si="11"/>
        <v>#DIV/0!</v>
      </c>
    </row>
    <row r="22" spans="1:32" s="139" customFormat="1" ht="32.25" customHeight="1">
      <c r="A22" s="223"/>
      <c r="B22" s="540" t="s">
        <v>352</v>
      </c>
      <c r="C22" s="541"/>
      <c r="D22" s="541"/>
      <c r="E22" s="541"/>
      <c r="F22" s="541"/>
      <c r="G22" s="541"/>
      <c r="H22" s="541"/>
      <c r="I22" s="541"/>
      <c r="J22" s="541"/>
      <c r="K22" s="541"/>
      <c r="L22" s="542"/>
      <c r="M22" s="56">
        <f t="shared" si="0"/>
        <v>0</v>
      </c>
      <c r="N22" s="56">
        <f t="shared" si="0"/>
        <v>0</v>
      </c>
      <c r="O22" s="56">
        <f t="shared" si="0"/>
        <v>0</v>
      </c>
      <c r="P22" s="258" t="e">
        <f t="shared" si="1"/>
        <v>#DIV/0!</v>
      </c>
      <c r="Q22" s="56">
        <v>0</v>
      </c>
      <c r="R22" s="56">
        <v>0</v>
      </c>
      <c r="S22" s="56">
        <f t="shared" si="26"/>
        <v>0</v>
      </c>
      <c r="T22" s="258" t="e">
        <f t="shared" si="27"/>
        <v>#DIV/0!</v>
      </c>
      <c r="U22" s="56"/>
      <c r="V22" s="327">
        <v>8</v>
      </c>
      <c r="W22" s="56">
        <f t="shared" si="28"/>
        <v>8</v>
      </c>
      <c r="X22" s="258" t="e">
        <f t="shared" si="29"/>
        <v>#DIV/0!</v>
      </c>
      <c r="Y22" s="56"/>
      <c r="Z22" s="56"/>
      <c r="AA22" s="56">
        <f t="shared" si="6"/>
        <v>0</v>
      </c>
      <c r="AB22" s="258" t="e">
        <f t="shared" si="7"/>
        <v>#DIV/0!</v>
      </c>
      <c r="AC22" s="56">
        <f t="shared" si="34"/>
        <v>0</v>
      </c>
      <c r="AD22" s="257">
        <f t="shared" si="35"/>
        <v>8</v>
      </c>
      <c r="AE22" s="56">
        <f t="shared" si="10"/>
        <v>8</v>
      </c>
      <c r="AF22" s="258" t="e">
        <f t="shared" si="11"/>
        <v>#DIV/0!</v>
      </c>
    </row>
    <row r="23" spans="1:32" s="139" customFormat="1" ht="39.75" customHeight="1">
      <c r="A23" s="253">
        <v>3</v>
      </c>
      <c r="B23" s="537" t="s">
        <v>275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9"/>
      <c r="M23" s="56">
        <f t="shared" si="0"/>
        <v>0</v>
      </c>
      <c r="N23" s="56">
        <f t="shared" si="0"/>
        <v>0</v>
      </c>
      <c r="O23" s="255">
        <f t="shared" si="0"/>
        <v>0</v>
      </c>
      <c r="P23" s="256" t="e">
        <f t="shared" si="1"/>
        <v>#DIV/0!</v>
      </c>
      <c r="Q23" s="255">
        <v>0</v>
      </c>
      <c r="R23" s="255">
        <v>0</v>
      </c>
      <c r="S23" s="255">
        <f t="shared" si="26"/>
        <v>0</v>
      </c>
      <c r="T23" s="256" t="e">
        <f t="shared" si="27"/>
        <v>#DIV/0!</v>
      </c>
      <c r="U23" s="255">
        <v>0</v>
      </c>
      <c r="V23" s="254">
        <f>SUM(V24:V26)</f>
        <v>10</v>
      </c>
      <c r="W23" s="255">
        <f t="shared" si="28"/>
        <v>10</v>
      </c>
      <c r="X23" s="258" t="e">
        <f t="shared" si="29"/>
        <v>#DIV/0!</v>
      </c>
      <c r="Y23" s="56"/>
      <c r="Z23" s="56"/>
      <c r="AA23" s="56">
        <f t="shared" si="6"/>
        <v>0</v>
      </c>
      <c r="AB23" s="258" t="e">
        <f t="shared" si="7"/>
        <v>#DIV/0!</v>
      </c>
      <c r="AC23" s="56">
        <f t="shared" ref="AC23:AD26" si="36">SUM(M23,Q23,U23,Y23)</f>
        <v>0</v>
      </c>
      <c r="AD23" s="254">
        <f t="shared" si="36"/>
        <v>10</v>
      </c>
      <c r="AE23" s="56">
        <f t="shared" si="10"/>
        <v>10</v>
      </c>
      <c r="AF23" s="258" t="e">
        <f t="shared" si="11"/>
        <v>#DIV/0!</v>
      </c>
    </row>
    <row r="24" spans="1:32" s="139" customFormat="1" ht="36" customHeight="1">
      <c r="A24" s="252"/>
      <c r="B24" s="557" t="s">
        <v>348</v>
      </c>
      <c r="C24" s="558"/>
      <c r="D24" s="558"/>
      <c r="E24" s="558"/>
      <c r="F24" s="558"/>
      <c r="G24" s="558"/>
      <c r="H24" s="558"/>
      <c r="I24" s="558"/>
      <c r="J24" s="558"/>
      <c r="K24" s="558"/>
      <c r="L24" s="559"/>
      <c r="M24" s="56">
        <f t="shared" ref="M24:M25" si="37">L24-K24</f>
        <v>0</v>
      </c>
      <c r="N24" s="56">
        <f t="shared" ref="N24:N25" si="38">M24-L24</f>
        <v>0</v>
      </c>
      <c r="O24" s="255">
        <f t="shared" ref="O24:O25" si="39">N24-M24</f>
        <v>0</v>
      </c>
      <c r="P24" s="256" t="e">
        <f t="shared" ref="P24:P25" si="40">N24/M24*100</f>
        <v>#DIV/0!</v>
      </c>
      <c r="Q24" s="255">
        <v>0</v>
      </c>
      <c r="R24" s="255">
        <v>0</v>
      </c>
      <c r="S24" s="255">
        <f t="shared" ref="S24:S25" si="41">R24-Q24</f>
        <v>0</v>
      </c>
      <c r="T24" s="256" t="e">
        <f t="shared" ref="T24:T25" si="42">R24/Q24*100</f>
        <v>#DIV/0!</v>
      </c>
      <c r="U24" s="255">
        <v>0</v>
      </c>
      <c r="V24" s="326">
        <v>5</v>
      </c>
      <c r="W24" s="255">
        <f t="shared" ref="W24:W25" si="43">V24-U24</f>
        <v>5</v>
      </c>
      <c r="X24" s="258" t="e">
        <f t="shared" ref="X24:X25" si="44">V24/U24*100</f>
        <v>#DIV/0!</v>
      </c>
      <c r="Y24" s="56"/>
      <c r="Z24" s="56"/>
      <c r="AA24" s="56">
        <f t="shared" ref="AA24:AA25" si="45">Z24-Y24</f>
        <v>0</v>
      </c>
      <c r="AB24" s="258" t="e">
        <f t="shared" ref="AB24:AB25" si="46">Z24/Y24*100</f>
        <v>#DIV/0!</v>
      </c>
      <c r="AC24" s="56">
        <f t="shared" ref="AC24:AC25" si="47">SUM(M24,Q24,U24,Y24)</f>
        <v>0</v>
      </c>
      <c r="AD24" s="326">
        <f t="shared" ref="AD24:AD25" si="48">SUM(N24,R24,V24,Z24)</f>
        <v>5</v>
      </c>
      <c r="AE24" s="56">
        <f t="shared" ref="AE24:AE25" si="49">AD24-AC24</f>
        <v>5</v>
      </c>
      <c r="AF24" s="258" t="e">
        <f t="shared" ref="AF24:AF25" si="50">AD24/AC24*100</f>
        <v>#DIV/0!</v>
      </c>
    </row>
    <row r="25" spans="1:32" s="139" customFormat="1" ht="36" customHeight="1">
      <c r="A25" s="252"/>
      <c r="B25" s="557" t="s">
        <v>349</v>
      </c>
      <c r="C25" s="558"/>
      <c r="D25" s="558"/>
      <c r="E25" s="558"/>
      <c r="F25" s="558"/>
      <c r="G25" s="558"/>
      <c r="H25" s="558"/>
      <c r="I25" s="558"/>
      <c r="J25" s="558"/>
      <c r="K25" s="558"/>
      <c r="L25" s="559"/>
      <c r="M25" s="56">
        <f t="shared" si="37"/>
        <v>0</v>
      </c>
      <c r="N25" s="56">
        <f t="shared" si="38"/>
        <v>0</v>
      </c>
      <c r="O25" s="255">
        <f t="shared" si="39"/>
        <v>0</v>
      </c>
      <c r="P25" s="256" t="e">
        <f t="shared" si="40"/>
        <v>#DIV/0!</v>
      </c>
      <c r="Q25" s="255">
        <v>0</v>
      </c>
      <c r="R25" s="255">
        <v>0</v>
      </c>
      <c r="S25" s="255">
        <f t="shared" si="41"/>
        <v>0</v>
      </c>
      <c r="T25" s="256" t="e">
        <f t="shared" si="42"/>
        <v>#DIV/0!</v>
      </c>
      <c r="U25" s="255">
        <v>0</v>
      </c>
      <c r="V25" s="326">
        <v>3</v>
      </c>
      <c r="W25" s="255">
        <f t="shared" si="43"/>
        <v>3</v>
      </c>
      <c r="X25" s="258" t="e">
        <f t="shared" si="44"/>
        <v>#DIV/0!</v>
      </c>
      <c r="Y25" s="56"/>
      <c r="Z25" s="56"/>
      <c r="AA25" s="56">
        <f t="shared" si="45"/>
        <v>0</v>
      </c>
      <c r="AB25" s="258" t="e">
        <f t="shared" si="46"/>
        <v>#DIV/0!</v>
      </c>
      <c r="AC25" s="56">
        <f t="shared" si="47"/>
        <v>0</v>
      </c>
      <c r="AD25" s="326">
        <f t="shared" si="48"/>
        <v>3</v>
      </c>
      <c r="AE25" s="56">
        <f t="shared" si="49"/>
        <v>3</v>
      </c>
      <c r="AF25" s="258" t="e">
        <f t="shared" si="50"/>
        <v>#DIV/0!</v>
      </c>
    </row>
    <row r="26" spans="1:32" s="139" customFormat="1" ht="36" customHeight="1">
      <c r="A26" s="252"/>
      <c r="B26" s="557" t="s">
        <v>350</v>
      </c>
      <c r="C26" s="558"/>
      <c r="D26" s="558"/>
      <c r="E26" s="558"/>
      <c r="F26" s="558"/>
      <c r="G26" s="558"/>
      <c r="H26" s="558"/>
      <c r="I26" s="558"/>
      <c r="J26" s="558"/>
      <c r="K26" s="558"/>
      <c r="L26" s="559"/>
      <c r="M26" s="56">
        <f t="shared" si="0"/>
        <v>0</v>
      </c>
      <c r="N26" s="56">
        <f t="shared" si="0"/>
        <v>0</v>
      </c>
      <c r="O26" s="255">
        <f t="shared" si="0"/>
        <v>0</v>
      </c>
      <c r="P26" s="256" t="e">
        <f t="shared" si="1"/>
        <v>#DIV/0!</v>
      </c>
      <c r="Q26" s="255">
        <v>0</v>
      </c>
      <c r="R26" s="255">
        <v>0</v>
      </c>
      <c r="S26" s="255">
        <f t="shared" si="26"/>
        <v>0</v>
      </c>
      <c r="T26" s="256" t="e">
        <f t="shared" si="27"/>
        <v>#DIV/0!</v>
      </c>
      <c r="U26" s="255">
        <v>0</v>
      </c>
      <c r="V26" s="326">
        <v>2</v>
      </c>
      <c r="W26" s="255">
        <f t="shared" si="28"/>
        <v>2</v>
      </c>
      <c r="X26" s="258" t="e">
        <f t="shared" si="29"/>
        <v>#DIV/0!</v>
      </c>
      <c r="Y26" s="56"/>
      <c r="Z26" s="56"/>
      <c r="AA26" s="56">
        <f t="shared" si="6"/>
        <v>0</v>
      </c>
      <c r="AB26" s="258" t="e">
        <f t="shared" si="7"/>
        <v>#DIV/0!</v>
      </c>
      <c r="AC26" s="56">
        <f t="shared" si="36"/>
        <v>0</v>
      </c>
      <c r="AD26" s="326">
        <f t="shared" si="36"/>
        <v>2</v>
      </c>
      <c r="AE26" s="56">
        <f t="shared" si="10"/>
        <v>2</v>
      </c>
      <c r="AF26" s="258" t="e">
        <f t="shared" si="11"/>
        <v>#DIV/0!</v>
      </c>
    </row>
    <row r="27" spans="1:32" s="139" customFormat="1" ht="45" customHeight="1">
      <c r="A27" s="253">
        <v>4</v>
      </c>
      <c r="B27" s="537" t="s">
        <v>276</v>
      </c>
      <c r="C27" s="538"/>
      <c r="D27" s="538"/>
      <c r="E27" s="538"/>
      <c r="F27" s="538"/>
      <c r="G27" s="538"/>
      <c r="H27" s="538"/>
      <c r="I27" s="538"/>
      <c r="J27" s="538"/>
      <c r="K27" s="538"/>
      <c r="L27" s="539"/>
      <c r="M27" s="255">
        <v>0</v>
      </c>
      <c r="N27" s="255">
        <v>0</v>
      </c>
      <c r="O27" s="255">
        <f t="shared" si="0"/>
        <v>0</v>
      </c>
      <c r="P27" s="256" t="e">
        <f t="shared" si="1"/>
        <v>#DIV/0!</v>
      </c>
      <c r="Q27" s="255">
        <v>0</v>
      </c>
      <c r="R27" s="255">
        <v>0</v>
      </c>
      <c r="S27" s="255">
        <f t="shared" si="26"/>
        <v>0</v>
      </c>
      <c r="T27" s="256" t="e">
        <f t="shared" si="27"/>
        <v>#DIV/0!</v>
      </c>
      <c r="U27" s="255">
        <v>0</v>
      </c>
      <c r="V27" s="254">
        <f>SUM(V28:V33)</f>
        <v>387</v>
      </c>
      <c r="W27" s="255">
        <f t="shared" si="28"/>
        <v>387</v>
      </c>
      <c r="X27" s="258" t="e">
        <f t="shared" si="29"/>
        <v>#DIV/0!</v>
      </c>
      <c r="Y27" s="56"/>
      <c r="Z27" s="56"/>
      <c r="AA27" s="56">
        <f t="shared" si="6"/>
        <v>0</v>
      </c>
      <c r="AB27" s="258" t="e">
        <f t="shared" si="7"/>
        <v>#DIV/0!</v>
      </c>
      <c r="AC27" s="56">
        <f t="shared" ref="AC27:AC32" si="51">SUM(M27,Q27,U27,Y27)</f>
        <v>0</v>
      </c>
      <c r="AD27" s="254">
        <f t="shared" ref="AD27:AD32" si="52">SUM(N27,R27,V27,Z27)</f>
        <v>387</v>
      </c>
      <c r="AE27" s="56">
        <f t="shared" si="10"/>
        <v>387</v>
      </c>
      <c r="AF27" s="258" t="e">
        <f t="shared" si="11"/>
        <v>#DIV/0!</v>
      </c>
    </row>
    <row r="28" spans="1:32" s="139" customFormat="1" ht="36.75" customHeight="1">
      <c r="A28" s="252"/>
      <c r="B28" s="534" t="s">
        <v>353</v>
      </c>
      <c r="C28" s="535"/>
      <c r="D28" s="535"/>
      <c r="E28" s="535"/>
      <c r="F28" s="535"/>
      <c r="G28" s="535"/>
      <c r="H28" s="535"/>
      <c r="I28" s="535"/>
      <c r="J28" s="535"/>
      <c r="K28" s="535"/>
      <c r="L28" s="536"/>
      <c r="M28" s="255">
        <v>0</v>
      </c>
      <c r="N28" s="255">
        <v>0</v>
      </c>
      <c r="O28" s="255">
        <f t="shared" si="0"/>
        <v>0</v>
      </c>
      <c r="P28" s="256" t="e">
        <f t="shared" si="1"/>
        <v>#DIV/0!</v>
      </c>
      <c r="Q28" s="255">
        <v>0</v>
      </c>
      <c r="R28" s="255">
        <v>0</v>
      </c>
      <c r="S28" s="255">
        <f t="shared" si="26"/>
        <v>0</v>
      </c>
      <c r="T28" s="256" t="e">
        <f t="shared" si="27"/>
        <v>#DIV/0!</v>
      </c>
      <c r="U28" s="255">
        <v>0</v>
      </c>
      <c r="V28" s="326">
        <v>17</v>
      </c>
      <c r="W28" s="255">
        <f t="shared" si="28"/>
        <v>17</v>
      </c>
      <c r="X28" s="258" t="e">
        <f t="shared" si="29"/>
        <v>#DIV/0!</v>
      </c>
      <c r="Y28" s="56"/>
      <c r="Z28" s="56"/>
      <c r="AA28" s="56">
        <f t="shared" si="6"/>
        <v>0</v>
      </c>
      <c r="AB28" s="258" t="e">
        <f t="shared" si="7"/>
        <v>#DIV/0!</v>
      </c>
      <c r="AC28" s="56">
        <f t="shared" ref="AC28:AC31" si="53">SUM(M28,Q28,U28,Y28)</f>
        <v>0</v>
      </c>
      <c r="AD28" s="326">
        <f t="shared" ref="AD28:AD31" si="54">SUM(N28,R28,V28,Z28)</f>
        <v>17</v>
      </c>
      <c r="AE28" s="56">
        <f t="shared" si="10"/>
        <v>17</v>
      </c>
      <c r="AF28" s="258" t="e">
        <f t="shared" si="11"/>
        <v>#DIV/0!</v>
      </c>
    </row>
    <row r="29" spans="1:32" s="139" customFormat="1" ht="36.75" customHeight="1">
      <c r="A29" s="252"/>
      <c r="B29" s="534" t="s">
        <v>331</v>
      </c>
      <c r="C29" s="535"/>
      <c r="D29" s="535"/>
      <c r="E29" s="535"/>
      <c r="F29" s="535"/>
      <c r="G29" s="535"/>
      <c r="H29" s="535"/>
      <c r="I29" s="535"/>
      <c r="J29" s="535"/>
      <c r="K29" s="535"/>
      <c r="L29" s="536"/>
      <c r="M29" s="255">
        <v>0</v>
      </c>
      <c r="N29" s="255">
        <v>0</v>
      </c>
      <c r="O29" s="255">
        <f t="shared" si="0"/>
        <v>0</v>
      </c>
      <c r="P29" s="256" t="e">
        <f t="shared" si="1"/>
        <v>#DIV/0!</v>
      </c>
      <c r="Q29" s="255">
        <v>0</v>
      </c>
      <c r="R29" s="255">
        <v>0</v>
      </c>
      <c r="S29" s="255">
        <f t="shared" si="26"/>
        <v>0</v>
      </c>
      <c r="T29" s="256" t="e">
        <f t="shared" si="27"/>
        <v>#DIV/0!</v>
      </c>
      <c r="U29" s="255">
        <v>0</v>
      </c>
      <c r="V29" s="326">
        <v>30</v>
      </c>
      <c r="W29" s="255">
        <f t="shared" si="28"/>
        <v>30</v>
      </c>
      <c r="X29" s="258" t="e">
        <f t="shared" si="29"/>
        <v>#DIV/0!</v>
      </c>
      <c r="Y29" s="56"/>
      <c r="Z29" s="56"/>
      <c r="AA29" s="56">
        <f t="shared" si="6"/>
        <v>0</v>
      </c>
      <c r="AB29" s="258" t="e">
        <f t="shared" si="7"/>
        <v>#DIV/0!</v>
      </c>
      <c r="AC29" s="56">
        <f t="shared" ref="AC29:AC30" si="55">SUM(M29,Q29,U29,Y29)</f>
        <v>0</v>
      </c>
      <c r="AD29" s="326">
        <f t="shared" ref="AD29:AD30" si="56">SUM(N29,R29,V29,Z29)</f>
        <v>30</v>
      </c>
      <c r="AE29" s="56">
        <f t="shared" si="10"/>
        <v>30</v>
      </c>
      <c r="AF29" s="258" t="e">
        <f t="shared" si="11"/>
        <v>#DIV/0!</v>
      </c>
    </row>
    <row r="30" spans="1:32" s="139" customFormat="1" ht="36.75" customHeight="1">
      <c r="A30" s="252"/>
      <c r="B30" s="534" t="s">
        <v>332</v>
      </c>
      <c r="C30" s="535"/>
      <c r="D30" s="535"/>
      <c r="E30" s="535"/>
      <c r="F30" s="535"/>
      <c r="G30" s="535"/>
      <c r="H30" s="535"/>
      <c r="I30" s="535"/>
      <c r="J30" s="535"/>
      <c r="K30" s="535"/>
      <c r="L30" s="536"/>
      <c r="M30" s="255">
        <v>0</v>
      </c>
      <c r="N30" s="255">
        <v>0</v>
      </c>
      <c r="O30" s="255">
        <f t="shared" si="0"/>
        <v>0</v>
      </c>
      <c r="P30" s="256" t="e">
        <f t="shared" si="1"/>
        <v>#DIV/0!</v>
      </c>
      <c r="Q30" s="255">
        <v>0</v>
      </c>
      <c r="R30" s="255">
        <v>0</v>
      </c>
      <c r="S30" s="255">
        <f t="shared" si="26"/>
        <v>0</v>
      </c>
      <c r="T30" s="256" t="e">
        <f t="shared" si="27"/>
        <v>#DIV/0!</v>
      </c>
      <c r="U30" s="255">
        <v>0</v>
      </c>
      <c r="V30" s="326">
        <v>207</v>
      </c>
      <c r="W30" s="255">
        <f t="shared" si="28"/>
        <v>207</v>
      </c>
      <c r="X30" s="258" t="e">
        <f t="shared" si="29"/>
        <v>#DIV/0!</v>
      </c>
      <c r="Y30" s="56"/>
      <c r="Z30" s="56"/>
      <c r="AA30" s="56">
        <f t="shared" si="6"/>
        <v>0</v>
      </c>
      <c r="AB30" s="258" t="e">
        <f t="shared" si="7"/>
        <v>#DIV/0!</v>
      </c>
      <c r="AC30" s="56">
        <f t="shared" si="55"/>
        <v>0</v>
      </c>
      <c r="AD30" s="326">
        <f t="shared" si="56"/>
        <v>207</v>
      </c>
      <c r="AE30" s="56">
        <f t="shared" si="10"/>
        <v>207</v>
      </c>
      <c r="AF30" s="258" t="e">
        <f t="shared" si="11"/>
        <v>#DIV/0!</v>
      </c>
    </row>
    <row r="31" spans="1:32" s="139" customFormat="1" ht="36.75" customHeight="1">
      <c r="A31" s="252"/>
      <c r="B31" s="534" t="s">
        <v>333</v>
      </c>
      <c r="C31" s="535"/>
      <c r="D31" s="535"/>
      <c r="E31" s="535"/>
      <c r="F31" s="535"/>
      <c r="G31" s="535"/>
      <c r="H31" s="535"/>
      <c r="I31" s="535"/>
      <c r="J31" s="535"/>
      <c r="K31" s="535"/>
      <c r="L31" s="536"/>
      <c r="M31" s="255">
        <v>0</v>
      </c>
      <c r="N31" s="255">
        <v>0</v>
      </c>
      <c r="O31" s="255">
        <f t="shared" ref="O31" si="57">N31-M31</f>
        <v>0</v>
      </c>
      <c r="P31" s="256" t="e">
        <f t="shared" ref="P31" si="58">N31/M31*100</f>
        <v>#DIV/0!</v>
      </c>
      <c r="Q31" s="255">
        <v>0</v>
      </c>
      <c r="R31" s="255">
        <v>0</v>
      </c>
      <c r="S31" s="255">
        <f t="shared" ref="S31" si="59">R31-Q31</f>
        <v>0</v>
      </c>
      <c r="T31" s="256" t="e">
        <f t="shared" ref="T31" si="60">R31/Q31*100</f>
        <v>#DIV/0!</v>
      </c>
      <c r="U31" s="255">
        <v>0</v>
      </c>
      <c r="V31" s="326">
        <v>10</v>
      </c>
      <c r="W31" s="255">
        <f t="shared" ref="W31" si="61">V31-U31</f>
        <v>10</v>
      </c>
      <c r="X31" s="258" t="e">
        <f t="shared" ref="X31" si="62">V31/U31*100</f>
        <v>#DIV/0!</v>
      </c>
      <c r="Y31" s="56"/>
      <c r="Z31" s="56"/>
      <c r="AA31" s="56">
        <f t="shared" ref="AA31" si="63">Z31-Y31</f>
        <v>0</v>
      </c>
      <c r="AB31" s="258" t="e">
        <f t="shared" ref="AB31" si="64">Z31/Y31*100</f>
        <v>#DIV/0!</v>
      </c>
      <c r="AC31" s="56">
        <f t="shared" si="53"/>
        <v>0</v>
      </c>
      <c r="AD31" s="326">
        <f t="shared" si="54"/>
        <v>10</v>
      </c>
      <c r="AE31" s="56">
        <f t="shared" ref="AE31" si="65">AD31-AC31</f>
        <v>10</v>
      </c>
      <c r="AF31" s="258" t="e">
        <f t="shared" ref="AF31" si="66">AD31/AC31*100</f>
        <v>#DIV/0!</v>
      </c>
    </row>
    <row r="32" spans="1:32" s="139" customFormat="1" ht="36.75" customHeight="1">
      <c r="A32" s="252"/>
      <c r="B32" s="534" t="s">
        <v>334</v>
      </c>
      <c r="C32" s="535"/>
      <c r="D32" s="535"/>
      <c r="E32" s="535"/>
      <c r="F32" s="535"/>
      <c r="G32" s="535"/>
      <c r="H32" s="535"/>
      <c r="I32" s="535"/>
      <c r="J32" s="535"/>
      <c r="K32" s="535"/>
      <c r="L32" s="536"/>
      <c r="M32" s="255">
        <v>0</v>
      </c>
      <c r="N32" s="255">
        <v>0</v>
      </c>
      <c r="O32" s="255">
        <f t="shared" ref="O32" si="67">N32-M32</f>
        <v>0</v>
      </c>
      <c r="P32" s="256" t="e">
        <f t="shared" ref="P32" si="68">N32/M32*100</f>
        <v>#DIV/0!</v>
      </c>
      <c r="Q32" s="255">
        <v>0</v>
      </c>
      <c r="R32" s="255">
        <v>0</v>
      </c>
      <c r="S32" s="255">
        <f t="shared" ref="S32" si="69">R32-Q32</f>
        <v>0</v>
      </c>
      <c r="T32" s="256" t="e">
        <f t="shared" ref="T32" si="70">R32/Q32*100</f>
        <v>#DIV/0!</v>
      </c>
      <c r="U32" s="255">
        <v>0</v>
      </c>
      <c r="V32" s="326">
        <v>75</v>
      </c>
      <c r="W32" s="255">
        <f t="shared" ref="W32" si="71">V32-U32</f>
        <v>75</v>
      </c>
      <c r="X32" s="258" t="e">
        <f t="shared" ref="X32" si="72">V32/U32*100</f>
        <v>#DIV/0!</v>
      </c>
      <c r="Y32" s="56"/>
      <c r="Z32" s="56"/>
      <c r="AA32" s="56">
        <f t="shared" ref="AA32" si="73">Z32-Y32</f>
        <v>0</v>
      </c>
      <c r="AB32" s="258" t="e">
        <f t="shared" ref="AB32" si="74">Z32/Y32*100</f>
        <v>#DIV/0!</v>
      </c>
      <c r="AC32" s="56">
        <f t="shared" si="51"/>
        <v>0</v>
      </c>
      <c r="AD32" s="326">
        <f t="shared" si="52"/>
        <v>75</v>
      </c>
      <c r="AE32" s="56">
        <f t="shared" ref="AE32" si="75">AD32-AC32</f>
        <v>75</v>
      </c>
      <c r="AF32" s="258" t="e">
        <f t="shared" ref="AF32" si="76">AD32/AC32*100</f>
        <v>#DIV/0!</v>
      </c>
    </row>
    <row r="33" spans="1:32" s="139" customFormat="1" ht="36.75" customHeight="1">
      <c r="A33" s="252"/>
      <c r="B33" s="534" t="s">
        <v>335</v>
      </c>
      <c r="C33" s="535"/>
      <c r="D33" s="535"/>
      <c r="E33" s="535"/>
      <c r="F33" s="535"/>
      <c r="G33" s="535"/>
      <c r="H33" s="535"/>
      <c r="I33" s="535"/>
      <c r="J33" s="535"/>
      <c r="K33" s="535"/>
      <c r="L33" s="536"/>
      <c r="M33" s="255">
        <v>0</v>
      </c>
      <c r="N33" s="255">
        <v>0</v>
      </c>
      <c r="O33" s="255">
        <f t="shared" si="0"/>
        <v>0</v>
      </c>
      <c r="P33" s="256" t="e">
        <f t="shared" si="1"/>
        <v>#DIV/0!</v>
      </c>
      <c r="Q33" s="255">
        <v>0</v>
      </c>
      <c r="R33" s="255">
        <v>0</v>
      </c>
      <c r="S33" s="255">
        <f t="shared" si="26"/>
        <v>0</v>
      </c>
      <c r="T33" s="256" t="e">
        <f t="shared" si="27"/>
        <v>#DIV/0!</v>
      </c>
      <c r="U33" s="255">
        <v>0</v>
      </c>
      <c r="V33" s="326">
        <v>48</v>
      </c>
      <c r="W33" s="255">
        <f t="shared" si="28"/>
        <v>48</v>
      </c>
      <c r="X33" s="258" t="e">
        <f t="shared" si="29"/>
        <v>#DIV/0!</v>
      </c>
      <c r="Y33" s="56"/>
      <c r="Z33" s="56"/>
      <c r="AA33" s="56">
        <f t="shared" si="6"/>
        <v>0</v>
      </c>
      <c r="AB33" s="258" t="e">
        <f t="shared" si="7"/>
        <v>#DIV/0!</v>
      </c>
      <c r="AC33" s="56">
        <f t="shared" ref="AC33" si="77">SUM(M33,Q33,U33,Y33)</f>
        <v>0</v>
      </c>
      <c r="AD33" s="326">
        <f t="shared" ref="AD33" si="78">SUM(N33,R33,V33,Z33)</f>
        <v>48</v>
      </c>
      <c r="AE33" s="56">
        <f t="shared" si="10"/>
        <v>48</v>
      </c>
      <c r="AF33" s="258" t="e">
        <f t="shared" si="11"/>
        <v>#DIV/0!</v>
      </c>
    </row>
    <row r="34" spans="1:32" s="139" customFormat="1" ht="33.75" customHeight="1">
      <c r="A34" s="551" t="s">
        <v>34</v>
      </c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3"/>
      <c r="M34" s="55">
        <f>SUM(M20:M33)</f>
        <v>0</v>
      </c>
      <c r="N34" s="55">
        <f>SUM(N20:N33)</f>
        <v>0</v>
      </c>
      <c r="O34" s="55">
        <f>SUM(O20:O33)</f>
        <v>0</v>
      </c>
      <c r="P34" s="259" t="e">
        <f t="shared" si="1"/>
        <v>#DIV/0!</v>
      </c>
      <c r="Q34" s="322">
        <f>Q8+Q15+Q23+Q27</f>
        <v>0</v>
      </c>
      <c r="R34" s="322">
        <f>R8+R15+R23+R27</f>
        <v>0</v>
      </c>
      <c r="S34" s="55">
        <f>S8+S15+S23+S27</f>
        <v>0</v>
      </c>
      <c r="T34" s="259" t="e">
        <f t="shared" si="27"/>
        <v>#DIV/0!</v>
      </c>
      <c r="U34" s="322">
        <f>U8+U15+U23+U27</f>
        <v>150</v>
      </c>
      <c r="V34" s="322">
        <f>V8+V15+V23+V27</f>
        <v>783</v>
      </c>
      <c r="W34" s="319">
        <f>V34-U34</f>
        <v>633</v>
      </c>
      <c r="X34" s="84">
        <f t="shared" si="29"/>
        <v>522</v>
      </c>
      <c r="Y34" s="84">
        <v>0</v>
      </c>
      <c r="Z34" s="55">
        <f>SUM(Z20:Z33)</f>
        <v>0</v>
      </c>
      <c r="AA34" s="55">
        <f>SUM(AA20:AA33)</f>
        <v>0</v>
      </c>
      <c r="AB34" s="259" t="e">
        <f t="shared" si="7"/>
        <v>#DIV/0!</v>
      </c>
      <c r="AC34" s="322">
        <f>AC8+AC15+AC23+AC27</f>
        <v>150</v>
      </c>
      <c r="AD34" s="322">
        <f>AD8+AD15+AD23+AD27</f>
        <v>783</v>
      </c>
      <c r="AE34" s="319">
        <f>AD34-AC34</f>
        <v>633</v>
      </c>
      <c r="AF34" s="84">
        <f t="shared" si="11"/>
        <v>522</v>
      </c>
    </row>
    <row r="35" spans="1:32" s="139" customFormat="1" ht="34.5" customHeight="1">
      <c r="A35" s="548" t="s">
        <v>35</v>
      </c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50"/>
      <c r="M35" s="56">
        <f>M34/AC34*100</f>
        <v>0</v>
      </c>
      <c r="N35" s="56">
        <f>N34/AD34*100</f>
        <v>0</v>
      </c>
      <c r="O35" s="56">
        <v>0</v>
      </c>
      <c r="P35" s="56"/>
      <c r="Q35" s="56">
        <f>Q34/AC34*100</f>
        <v>0</v>
      </c>
      <c r="R35" s="56">
        <f>R34/AD34*100</f>
        <v>0</v>
      </c>
      <c r="S35" s="56"/>
      <c r="T35" s="56"/>
      <c r="U35" s="56">
        <f>U34/AC34*100</f>
        <v>100</v>
      </c>
      <c r="V35" s="56">
        <f>V34/AD34*100</f>
        <v>100</v>
      </c>
      <c r="W35" s="56"/>
      <c r="X35" s="56"/>
      <c r="Y35" s="56">
        <f>Y34/AC34*100</f>
        <v>0</v>
      </c>
      <c r="Z35" s="56">
        <f>Z34/AD34*100</f>
        <v>0</v>
      </c>
      <c r="AA35" s="56"/>
      <c r="AB35" s="56"/>
      <c r="AC35" s="56">
        <v>100</v>
      </c>
      <c r="AD35" s="56">
        <v>100</v>
      </c>
      <c r="AE35" s="56"/>
      <c r="AF35" s="56"/>
    </row>
    <row r="36" spans="1:32" s="139" customFormat="1" ht="34.5" customHeight="1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</row>
    <row r="37" spans="1:32" s="146" customFormat="1" ht="31.5" customHeight="1">
      <c r="C37" s="146" t="s">
        <v>169</v>
      </c>
    </row>
    <row r="38" spans="1:32" s="154" customFormat="1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L38" s="139"/>
      <c r="AD38" s="582" t="s">
        <v>162</v>
      </c>
      <c r="AE38" s="582"/>
      <c r="AF38" s="582"/>
    </row>
    <row r="39" spans="1:32" s="328" customFormat="1" ht="34.5" customHeight="1">
      <c r="A39" s="532" t="s">
        <v>32</v>
      </c>
      <c r="B39" s="481" t="s">
        <v>116</v>
      </c>
      <c r="C39" s="483"/>
      <c r="D39" s="512" t="s">
        <v>118</v>
      </c>
      <c r="E39" s="512"/>
      <c r="F39" s="512" t="s">
        <v>81</v>
      </c>
      <c r="G39" s="512"/>
      <c r="H39" s="512" t="s">
        <v>140</v>
      </c>
      <c r="I39" s="512"/>
      <c r="J39" s="512" t="s">
        <v>141</v>
      </c>
      <c r="K39" s="512"/>
      <c r="L39" s="512" t="s">
        <v>323</v>
      </c>
      <c r="M39" s="512"/>
      <c r="N39" s="512"/>
      <c r="O39" s="512"/>
      <c r="P39" s="512"/>
      <c r="Q39" s="512"/>
      <c r="R39" s="512"/>
      <c r="S39" s="512"/>
      <c r="T39" s="512"/>
      <c r="U39" s="512"/>
      <c r="V39" s="512" t="s">
        <v>117</v>
      </c>
      <c r="W39" s="512"/>
      <c r="X39" s="512"/>
      <c r="Y39" s="512"/>
      <c r="Z39" s="512"/>
      <c r="AA39" s="512" t="s">
        <v>142</v>
      </c>
      <c r="AB39" s="512"/>
      <c r="AC39" s="512"/>
      <c r="AD39" s="512"/>
      <c r="AE39" s="512"/>
      <c r="AF39" s="512"/>
    </row>
    <row r="40" spans="1:32" s="328" customFormat="1" ht="52.5" customHeight="1">
      <c r="A40" s="532"/>
      <c r="B40" s="554"/>
      <c r="C40" s="555"/>
      <c r="D40" s="512"/>
      <c r="E40" s="512"/>
      <c r="F40" s="512"/>
      <c r="G40" s="512"/>
      <c r="H40" s="512"/>
      <c r="I40" s="512"/>
      <c r="J40" s="512"/>
      <c r="K40" s="512"/>
      <c r="L40" s="512" t="s">
        <v>106</v>
      </c>
      <c r="M40" s="512"/>
      <c r="N40" s="512" t="s">
        <v>110</v>
      </c>
      <c r="O40" s="512"/>
      <c r="P40" s="512" t="s">
        <v>111</v>
      </c>
      <c r="Q40" s="512"/>
      <c r="R40" s="512"/>
      <c r="S40" s="512"/>
      <c r="T40" s="512"/>
      <c r="U40" s="512"/>
      <c r="V40" s="512"/>
      <c r="W40" s="512"/>
      <c r="X40" s="512"/>
      <c r="Y40" s="512"/>
      <c r="Z40" s="512"/>
      <c r="AA40" s="512"/>
      <c r="AB40" s="512"/>
      <c r="AC40" s="512"/>
      <c r="AD40" s="512"/>
      <c r="AE40" s="512"/>
      <c r="AF40" s="512"/>
    </row>
    <row r="41" spans="1:32" s="329" customFormat="1" ht="90" customHeight="1">
      <c r="A41" s="532"/>
      <c r="B41" s="484"/>
      <c r="C41" s="486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 t="s">
        <v>107</v>
      </c>
      <c r="Q41" s="512"/>
      <c r="R41" s="512" t="s">
        <v>108</v>
      </c>
      <c r="S41" s="512"/>
      <c r="T41" s="512" t="s">
        <v>109</v>
      </c>
      <c r="U41" s="512"/>
      <c r="V41" s="512"/>
      <c r="W41" s="512"/>
      <c r="X41" s="512"/>
      <c r="Y41" s="512"/>
      <c r="Z41" s="512"/>
      <c r="AA41" s="512"/>
      <c r="AB41" s="512"/>
      <c r="AC41" s="512"/>
      <c r="AD41" s="512"/>
      <c r="AE41" s="512"/>
      <c r="AF41" s="512"/>
    </row>
    <row r="42" spans="1:32" s="328" customFormat="1" ht="30" customHeight="1">
      <c r="A42" s="155">
        <v>1</v>
      </c>
      <c r="B42" s="518">
        <v>2</v>
      </c>
      <c r="C42" s="519"/>
      <c r="D42" s="512">
        <v>3</v>
      </c>
      <c r="E42" s="512"/>
      <c r="F42" s="512">
        <v>4</v>
      </c>
      <c r="G42" s="512"/>
      <c r="H42" s="512">
        <v>5</v>
      </c>
      <c r="I42" s="512"/>
      <c r="J42" s="512">
        <v>6</v>
      </c>
      <c r="K42" s="512"/>
      <c r="L42" s="518">
        <v>7</v>
      </c>
      <c r="M42" s="519"/>
      <c r="N42" s="518">
        <v>8</v>
      </c>
      <c r="O42" s="519"/>
      <c r="P42" s="512">
        <v>9</v>
      </c>
      <c r="Q42" s="512"/>
      <c r="R42" s="532">
        <v>10</v>
      </c>
      <c r="S42" s="532"/>
      <c r="T42" s="512">
        <v>11</v>
      </c>
      <c r="U42" s="512"/>
      <c r="V42" s="512">
        <v>12</v>
      </c>
      <c r="W42" s="512"/>
      <c r="X42" s="512"/>
      <c r="Y42" s="512"/>
      <c r="Z42" s="512"/>
      <c r="AA42" s="512">
        <v>13</v>
      </c>
      <c r="AB42" s="512"/>
      <c r="AC42" s="512"/>
      <c r="AD42" s="512"/>
      <c r="AE42" s="512"/>
      <c r="AF42" s="512"/>
    </row>
    <row r="43" spans="1:32" s="328" customFormat="1" ht="30.75" customHeight="1">
      <c r="A43" s="156"/>
      <c r="B43" s="513"/>
      <c r="C43" s="514"/>
      <c r="D43" s="528"/>
      <c r="E43" s="528"/>
      <c r="F43" s="517"/>
      <c r="G43" s="517"/>
      <c r="H43" s="517"/>
      <c r="I43" s="517"/>
      <c r="J43" s="517"/>
      <c r="K43" s="517"/>
      <c r="L43" s="487"/>
      <c r="M43" s="489"/>
      <c r="N43" s="487">
        <f t="shared" ref="N43:N44" si="79">SUM(P43,R43,T43)</f>
        <v>0</v>
      </c>
      <c r="O43" s="489"/>
      <c r="P43" s="517"/>
      <c r="Q43" s="517"/>
      <c r="R43" s="517"/>
      <c r="S43" s="517"/>
      <c r="T43" s="517"/>
      <c r="U43" s="517"/>
      <c r="V43" s="523"/>
      <c r="W43" s="523"/>
      <c r="X43" s="523"/>
      <c r="Y43" s="523"/>
      <c r="Z43" s="523"/>
      <c r="AA43" s="516"/>
      <c r="AB43" s="516"/>
      <c r="AC43" s="516"/>
      <c r="AD43" s="516"/>
      <c r="AE43" s="516"/>
      <c r="AF43" s="516"/>
    </row>
    <row r="44" spans="1:32" s="328" customFormat="1" ht="33" hidden="1" customHeight="1">
      <c r="A44" s="156"/>
      <c r="B44" s="513"/>
      <c r="C44" s="514"/>
      <c r="D44" s="528"/>
      <c r="E44" s="528"/>
      <c r="F44" s="517"/>
      <c r="G44" s="517"/>
      <c r="H44" s="517"/>
      <c r="I44" s="517"/>
      <c r="J44" s="517"/>
      <c r="K44" s="517"/>
      <c r="L44" s="487"/>
      <c r="M44" s="489"/>
      <c r="N44" s="487">
        <f t="shared" si="79"/>
        <v>0</v>
      </c>
      <c r="O44" s="489"/>
      <c r="P44" s="517"/>
      <c r="Q44" s="517"/>
      <c r="R44" s="517"/>
      <c r="S44" s="517"/>
      <c r="T44" s="517"/>
      <c r="U44" s="517"/>
      <c r="V44" s="523"/>
      <c r="W44" s="523"/>
      <c r="X44" s="523"/>
      <c r="Y44" s="523"/>
      <c r="Z44" s="523"/>
      <c r="AA44" s="516"/>
      <c r="AB44" s="516"/>
      <c r="AC44" s="516"/>
      <c r="AD44" s="516"/>
      <c r="AE44" s="516"/>
      <c r="AF44" s="516"/>
    </row>
    <row r="45" spans="1:32" s="328" customFormat="1" ht="37.5" customHeight="1">
      <c r="A45" s="520" t="s">
        <v>34</v>
      </c>
      <c r="B45" s="521"/>
      <c r="C45" s="521"/>
      <c r="D45" s="521"/>
      <c r="E45" s="522"/>
      <c r="F45" s="515">
        <f>SUM(F43:F44)</f>
        <v>0</v>
      </c>
      <c r="G45" s="515"/>
      <c r="H45" s="515">
        <f>SUM(H43:H44)</f>
        <v>0</v>
      </c>
      <c r="I45" s="515"/>
      <c r="J45" s="515">
        <f>SUM(J43:J44)</f>
        <v>0</v>
      </c>
      <c r="K45" s="515"/>
      <c r="L45" s="515">
        <f>SUM(L43:L44)</f>
        <v>0</v>
      </c>
      <c r="M45" s="515"/>
      <c r="N45" s="515">
        <f>SUM(N43:N44)</f>
        <v>0</v>
      </c>
      <c r="O45" s="515"/>
      <c r="P45" s="515">
        <f>SUM(P43:P44)</f>
        <v>0</v>
      </c>
      <c r="Q45" s="515"/>
      <c r="R45" s="515">
        <f>SUM(R43:R44)</f>
        <v>0</v>
      </c>
      <c r="S45" s="515"/>
      <c r="T45" s="515">
        <f>SUM(T43:T44)</f>
        <v>0</v>
      </c>
      <c r="U45" s="515"/>
      <c r="V45" s="533"/>
      <c r="W45" s="533"/>
      <c r="X45" s="533"/>
      <c r="Y45" s="533"/>
      <c r="Z45" s="533"/>
      <c r="AA45" s="526"/>
      <c r="AB45" s="526"/>
      <c r="AC45" s="526"/>
      <c r="AD45" s="526"/>
      <c r="AE45" s="526"/>
      <c r="AF45" s="526"/>
    </row>
    <row r="46" spans="1:32" s="139" customFormat="1" ht="15" customHeight="1">
      <c r="A46" s="152"/>
      <c r="B46" s="152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</row>
    <row r="47" spans="1:32" s="139" customFormat="1" ht="18.75" customHeight="1">
      <c r="A47" s="152"/>
      <c r="B47" s="531" t="s">
        <v>257</v>
      </c>
      <c r="C47" s="531"/>
      <c r="D47" s="531"/>
      <c r="E47" s="531"/>
      <c r="F47" s="531"/>
      <c r="G47" s="531"/>
      <c r="H47" s="153"/>
      <c r="I47" s="153"/>
      <c r="J47" s="153"/>
      <c r="K47" s="153"/>
      <c r="L47" s="153"/>
      <c r="M47" s="530" t="s">
        <v>105</v>
      </c>
      <c r="N47" s="530"/>
      <c r="O47" s="530"/>
      <c r="P47" s="530"/>
      <c r="Q47" s="530"/>
      <c r="R47" s="212"/>
      <c r="S47" s="212"/>
      <c r="T47" s="212"/>
      <c r="U47" s="212"/>
      <c r="V47" s="212"/>
      <c r="W47" s="430" t="s">
        <v>313</v>
      </c>
      <c r="X47" s="527"/>
      <c r="Y47" s="527"/>
      <c r="Z47" s="527"/>
      <c r="AA47" s="527"/>
    </row>
    <row r="48" spans="1:32" s="330" customFormat="1" ht="21.75" customHeight="1">
      <c r="B48" s="529" t="s">
        <v>45</v>
      </c>
      <c r="C48" s="529"/>
      <c r="D48" s="529"/>
      <c r="E48" s="529"/>
      <c r="F48" s="529"/>
      <c r="G48" s="529"/>
      <c r="H48" s="146"/>
      <c r="I48" s="146"/>
      <c r="J48" s="146"/>
      <c r="K48" s="146"/>
      <c r="L48" s="146"/>
      <c r="M48" s="529" t="s">
        <v>46</v>
      </c>
      <c r="N48" s="529"/>
      <c r="O48" s="529"/>
      <c r="P48" s="529"/>
      <c r="Q48" s="529"/>
      <c r="V48" s="139"/>
      <c r="W48" s="529" t="s">
        <v>67</v>
      </c>
      <c r="X48" s="529"/>
      <c r="Y48" s="529"/>
      <c r="Z48" s="529"/>
      <c r="AA48" s="529"/>
    </row>
    <row r="49" spans="1:27" s="330" customFormat="1">
      <c r="F49" s="145"/>
      <c r="G49" s="145"/>
      <c r="H49" s="145"/>
      <c r="I49" s="145"/>
      <c r="J49" s="145"/>
      <c r="K49" s="145"/>
      <c r="L49" s="145"/>
      <c r="Q49" s="145"/>
      <c r="R49" s="145"/>
      <c r="S49" s="145"/>
      <c r="T49" s="145"/>
      <c r="X49" s="145"/>
      <c r="Y49" s="145"/>
      <c r="Z49" s="145"/>
      <c r="AA49" s="145"/>
    </row>
    <row r="50" spans="1:27" s="139" customFormat="1">
      <c r="C50" s="331"/>
      <c r="D50" s="331"/>
      <c r="E50" s="331"/>
      <c r="F50" s="331"/>
      <c r="G50" s="331"/>
      <c r="H50" s="331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1"/>
      <c r="V50" s="331"/>
    </row>
    <row r="51" spans="1:27" s="525" customFormat="1">
      <c r="A51" s="524" t="s">
        <v>163</v>
      </c>
    </row>
    <row r="52" spans="1:27" s="139" customFormat="1"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</row>
    <row r="53" spans="1:27" s="139" customFormat="1">
      <c r="C53" s="333"/>
    </row>
    <row r="54" spans="1:27" s="139" customFormat="1"/>
    <row r="55" spans="1:27" s="139" customFormat="1"/>
    <row r="56" spans="1:27" s="139" customFormat="1">
      <c r="C56" s="334"/>
    </row>
    <row r="57" spans="1:27">
      <c r="C57" s="336"/>
    </row>
    <row r="58" spans="1:27">
      <c r="C58" s="336"/>
    </row>
    <row r="59" spans="1:27">
      <c r="C59" s="336"/>
    </row>
    <row r="60" spans="1:27">
      <c r="C60" s="336"/>
    </row>
    <row r="61" spans="1:27">
      <c r="C61" s="336"/>
    </row>
    <row r="62" spans="1:27">
      <c r="C62" s="336"/>
    </row>
  </sheetData>
  <mergeCells count="128">
    <mergeCell ref="AD38:AF38"/>
    <mergeCell ref="W5:W6"/>
    <mergeCell ref="X5:X6"/>
    <mergeCell ref="AC5:AC6"/>
    <mergeCell ref="AD3:AF3"/>
    <mergeCell ref="Q4:T4"/>
    <mergeCell ref="V39:Z41"/>
    <mergeCell ref="M4:P4"/>
    <mergeCell ref="Z3:AB3"/>
    <mergeCell ref="R5:R6"/>
    <mergeCell ref="U5:U6"/>
    <mergeCell ref="P5:P6"/>
    <mergeCell ref="M5:M6"/>
    <mergeCell ref="O5:O6"/>
    <mergeCell ref="N40:O41"/>
    <mergeCell ref="Y5:Y6"/>
    <mergeCell ref="AF5:AF6"/>
    <mergeCell ref="T5:T6"/>
    <mergeCell ref="AC4:AF4"/>
    <mergeCell ref="AE5:AE6"/>
    <mergeCell ref="AD5:AD6"/>
    <mergeCell ref="L40:M41"/>
    <mergeCell ref="N5:N6"/>
    <mergeCell ref="T41:U41"/>
    <mergeCell ref="P42:Q42"/>
    <mergeCell ref="J42:K42"/>
    <mergeCell ref="A4:A6"/>
    <mergeCell ref="B26:L26"/>
    <mergeCell ref="AA5:AA6"/>
    <mergeCell ref="AB5:AB6"/>
    <mergeCell ref="U4:X4"/>
    <mergeCell ref="S5:S6"/>
    <mergeCell ref="B19:L19"/>
    <mergeCell ref="B9:L9"/>
    <mergeCell ref="B15:L15"/>
    <mergeCell ref="B16:L16"/>
    <mergeCell ref="B17:L17"/>
    <mergeCell ref="B20:L20"/>
    <mergeCell ref="B21:L21"/>
    <mergeCell ref="B8:L8"/>
    <mergeCell ref="Y4:AB4"/>
    <mergeCell ref="Z5:Z6"/>
    <mergeCell ref="B18:L18"/>
    <mergeCell ref="B14:L14"/>
    <mergeCell ref="P40:U40"/>
    <mergeCell ref="B33:L33"/>
    <mergeCell ref="V5:V6"/>
    <mergeCell ref="B4:L6"/>
    <mergeCell ref="Q5:Q6"/>
    <mergeCell ref="B13:L13"/>
    <mergeCell ref="A35:L35"/>
    <mergeCell ref="A39:A41"/>
    <mergeCell ref="J39:K41"/>
    <mergeCell ref="A34:L34"/>
    <mergeCell ref="B39:C41"/>
    <mergeCell ref="L39:U39"/>
    <mergeCell ref="B7:L7"/>
    <mergeCell ref="P41:Q41"/>
    <mergeCell ref="R41:S41"/>
    <mergeCell ref="B25:L25"/>
    <mergeCell ref="F39:G41"/>
    <mergeCell ref="B24:L24"/>
    <mergeCell ref="B11:L11"/>
    <mergeCell ref="B10:L10"/>
    <mergeCell ref="B12:L12"/>
    <mergeCell ref="B28:L28"/>
    <mergeCell ref="B29:L29"/>
    <mergeCell ref="B30:L30"/>
    <mergeCell ref="N43:O43"/>
    <mergeCell ref="J43:K43"/>
    <mergeCell ref="B32:L32"/>
    <mergeCell ref="B23:L23"/>
    <mergeCell ref="B27:L27"/>
    <mergeCell ref="B31:L31"/>
    <mergeCell ref="B22:L22"/>
    <mergeCell ref="D43:E43"/>
    <mergeCell ref="B43:C43"/>
    <mergeCell ref="F43:G43"/>
    <mergeCell ref="H43:I43"/>
    <mergeCell ref="H39:I41"/>
    <mergeCell ref="A51:XFD51"/>
    <mergeCell ref="H44:I44"/>
    <mergeCell ref="J44:K44"/>
    <mergeCell ref="AA45:AF45"/>
    <mergeCell ref="P44:Q44"/>
    <mergeCell ref="V43:Z43"/>
    <mergeCell ref="W47:AA47"/>
    <mergeCell ref="N42:O42"/>
    <mergeCell ref="D42:E42"/>
    <mergeCell ref="D44:E44"/>
    <mergeCell ref="L44:M44"/>
    <mergeCell ref="B48:G48"/>
    <mergeCell ref="W48:AA48"/>
    <mergeCell ref="M47:Q47"/>
    <mergeCell ref="M48:Q48"/>
    <mergeCell ref="B47:G47"/>
    <mergeCell ref="R42:S42"/>
    <mergeCell ref="H42:I42"/>
    <mergeCell ref="N44:O44"/>
    <mergeCell ref="T45:U45"/>
    <mergeCell ref="N45:O45"/>
    <mergeCell ref="V45:Z45"/>
    <mergeCell ref="J45:K45"/>
    <mergeCell ref="P45:Q45"/>
    <mergeCell ref="AA42:AF42"/>
    <mergeCell ref="B44:C44"/>
    <mergeCell ref="R45:S45"/>
    <mergeCell ref="H45:I45"/>
    <mergeCell ref="L45:M45"/>
    <mergeCell ref="AA44:AF44"/>
    <mergeCell ref="AA43:AF43"/>
    <mergeCell ref="D39:E41"/>
    <mergeCell ref="T43:U43"/>
    <mergeCell ref="T42:U42"/>
    <mergeCell ref="B42:C42"/>
    <mergeCell ref="F42:G42"/>
    <mergeCell ref="F45:G45"/>
    <mergeCell ref="A45:E45"/>
    <mergeCell ref="R44:S44"/>
    <mergeCell ref="L43:M43"/>
    <mergeCell ref="AA39:AF41"/>
    <mergeCell ref="T44:U44"/>
    <mergeCell ref="L42:M42"/>
    <mergeCell ref="V44:Z44"/>
    <mergeCell ref="F44:G44"/>
    <mergeCell ref="V42:Z42"/>
    <mergeCell ref="P43:Q43"/>
    <mergeCell ref="R43:S43"/>
  </mergeCells>
  <phoneticPr fontId="3" type="noConversion"/>
  <pageMargins left="0.59055118110236227" right="0.59055118110236227" top="0.78740157480314965" bottom="0.59055118110236227" header="0" footer="0"/>
  <pageSetup paperSize="9" scale="35" fitToHeight="2" orientation="landscape" verticalDpi="1200" r:id="rId1"/>
  <headerFooter alignWithMargins="0"/>
  <ignoredErrors>
    <ignoredError sqref="AE35:AF35 M34:N34 F45:U45 Q8:R8 U15" formulaRange="1"/>
    <ignoredError sqref="AA35:AB35 M35 P35:Q35 S35:U35 W35:Y35" evalError="1" formulaRange="1"/>
    <ignoredError sqref="N35 R35 V35 Z35 AF13:AF14 AF33 P33 X33 AB33 T33 P8:P9 X8:X9 AB8:AB9 T8:T9 AF8:AF9 P10:U11 W10:AF11 P12:AF12 T13:T23 AB13:AB23 X13:X23 P13:P23 AF17:AF23 P24:U25 W24:AF25 T26:T27 AB26:AB27 X26:X27 P26:P27 AF26:AF27 P32:U32 P28:AF28 P31:U31 P29:U30 W32:AF32 W31:AF31 W29:AF30" evalError="1"/>
    <ignoredError sqref="P34 Z34" evalError="1" formula="1" formulaRange="1"/>
    <ignoredError sqref="T34 AB34" evalError="1" formula="1"/>
    <ignoredError sqref="AA34 W3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N11" sqref="N11"/>
    </sheetView>
  </sheetViews>
  <sheetFormatPr defaultRowHeight="12.75"/>
  <cols>
    <col min="1" max="1" width="39.42578125" style="157" customWidth="1"/>
    <col min="2" max="2" width="12.85546875" style="157" customWidth="1"/>
    <col min="3" max="3" width="19.7109375" style="157" customWidth="1"/>
    <col min="4" max="4" width="19" style="157" customWidth="1"/>
    <col min="5" max="6" width="18.140625" style="157" customWidth="1"/>
    <col min="7" max="7" width="18.28515625" style="157" customWidth="1"/>
    <col min="8" max="8" width="18.7109375" style="157" customWidth="1"/>
    <col min="9" max="16384" width="9.140625" style="157"/>
  </cols>
  <sheetData>
    <row r="2" spans="1:8" ht="31.5" customHeight="1">
      <c r="G2" s="595" t="s">
        <v>174</v>
      </c>
      <c r="H2" s="595"/>
    </row>
    <row r="3" spans="1:8" ht="32.25" customHeight="1">
      <c r="A3" s="508" t="s">
        <v>192</v>
      </c>
      <c r="B3" s="508"/>
      <c r="C3" s="508"/>
      <c r="D3" s="508"/>
      <c r="E3" s="508"/>
      <c r="F3" s="508"/>
      <c r="G3" s="508"/>
      <c r="H3" s="508"/>
    </row>
    <row r="4" spans="1:8" ht="28.5" customHeight="1">
      <c r="A4" s="596" t="s">
        <v>187</v>
      </c>
      <c r="B4" s="596"/>
      <c r="C4" s="596"/>
      <c r="D4" s="596"/>
      <c r="E4" s="596"/>
      <c r="F4" s="596"/>
      <c r="G4" s="596"/>
      <c r="H4" s="596"/>
    </row>
    <row r="5" spans="1:8" ht="45.75" customHeight="1">
      <c r="A5" s="597" t="s">
        <v>101</v>
      </c>
      <c r="B5" s="450" t="s">
        <v>7</v>
      </c>
      <c r="C5" s="450" t="s">
        <v>193</v>
      </c>
      <c r="D5" s="450"/>
      <c r="E5" s="448" t="s">
        <v>312</v>
      </c>
      <c r="F5" s="448"/>
      <c r="G5" s="448"/>
      <c r="H5" s="448"/>
    </row>
    <row r="6" spans="1:8" ht="65.25" customHeight="1">
      <c r="A6" s="598"/>
      <c r="B6" s="450"/>
      <c r="C6" s="378" t="s">
        <v>282</v>
      </c>
      <c r="D6" s="378" t="s">
        <v>311</v>
      </c>
      <c r="E6" s="93" t="s">
        <v>95</v>
      </c>
      <c r="F6" s="93" t="s">
        <v>91</v>
      </c>
      <c r="G6" s="94" t="s">
        <v>98</v>
      </c>
      <c r="H6" s="94" t="s">
        <v>99</v>
      </c>
    </row>
    <row r="7" spans="1:8" ht="30" customHeight="1">
      <c r="A7" s="158">
        <v>1</v>
      </c>
      <c r="B7" s="93">
        <v>2</v>
      </c>
      <c r="C7" s="158">
        <v>3</v>
      </c>
      <c r="D7" s="93">
        <v>4</v>
      </c>
      <c r="E7" s="158">
        <v>5</v>
      </c>
      <c r="F7" s="93">
        <v>6</v>
      </c>
      <c r="G7" s="158">
        <v>7</v>
      </c>
      <c r="H7" s="93">
        <v>8</v>
      </c>
    </row>
    <row r="8" spans="1:8" ht="28.5" customHeight="1">
      <c r="A8" s="584" t="s">
        <v>219</v>
      </c>
      <c r="B8" s="585"/>
      <c r="C8" s="585"/>
      <c r="D8" s="585"/>
      <c r="E8" s="585"/>
      <c r="F8" s="585"/>
      <c r="G8" s="585"/>
      <c r="H8" s="586"/>
    </row>
    <row r="9" spans="1:8" ht="59.25" customHeight="1">
      <c r="A9" s="244" t="s">
        <v>165</v>
      </c>
      <c r="B9" s="245">
        <v>6000</v>
      </c>
      <c r="C9" s="371">
        <f>SUM(C11:C12)</f>
        <v>0</v>
      </c>
      <c r="D9" s="371">
        <f>SUM(D11:D12)</f>
        <v>0</v>
      </c>
      <c r="E9" s="372">
        <f>SUM(E11:E12)</f>
        <v>0</v>
      </c>
      <c r="F9" s="246">
        <f>SUM(F11:F12)</f>
        <v>0</v>
      </c>
      <c r="G9" s="246">
        <f>F9-E9</f>
        <v>0</v>
      </c>
      <c r="H9" s="376" t="e">
        <f>(F9/E9)*100</f>
        <v>#DIV/0!</v>
      </c>
    </row>
    <row r="10" spans="1:8" ht="39.75" customHeight="1">
      <c r="A10" s="587" t="s">
        <v>166</v>
      </c>
      <c r="B10" s="588"/>
      <c r="C10" s="588"/>
      <c r="D10" s="588"/>
      <c r="E10" s="588"/>
      <c r="F10" s="588"/>
      <c r="G10" s="588"/>
      <c r="H10" s="589"/>
    </row>
    <row r="11" spans="1:8" ht="81" customHeight="1">
      <c r="A11" s="247" t="s">
        <v>324</v>
      </c>
      <c r="B11" s="245">
        <v>6010</v>
      </c>
      <c r="C11" s="249">
        <v>0</v>
      </c>
      <c r="D11" s="249">
        <v>0</v>
      </c>
      <c r="E11" s="249">
        <v>0</v>
      </c>
      <c r="F11" s="249">
        <v>0</v>
      </c>
      <c r="G11" s="248">
        <f t="shared" ref="G11:G12" si="0">F11-E11</f>
        <v>0</v>
      </c>
      <c r="H11" s="251" t="e">
        <f>(F11/E11)*100</f>
        <v>#DIV/0!</v>
      </c>
    </row>
    <row r="12" spans="1:8" ht="63.75" customHeight="1">
      <c r="A12" s="247" t="s">
        <v>167</v>
      </c>
      <c r="B12" s="250">
        <v>6020</v>
      </c>
      <c r="C12" s="248"/>
      <c r="D12" s="248"/>
      <c r="E12" s="248"/>
      <c r="F12" s="248"/>
      <c r="G12" s="246">
        <f t="shared" si="0"/>
        <v>0</v>
      </c>
      <c r="H12" s="251" t="e">
        <f>(F12/E12)*100</f>
        <v>#DIV/0!</v>
      </c>
    </row>
    <row r="13" spans="1:8" ht="27.75" customHeight="1">
      <c r="A13" s="159"/>
      <c r="B13" s="160"/>
      <c r="C13" s="161"/>
      <c r="D13" s="161"/>
      <c r="E13" s="161"/>
      <c r="F13" s="161"/>
      <c r="G13" s="161"/>
      <c r="H13" s="162"/>
    </row>
    <row r="14" spans="1:8" ht="41.25" customHeight="1">
      <c r="A14" s="593" t="s">
        <v>257</v>
      </c>
      <c r="B14" s="594"/>
      <c r="C14" s="590" t="s">
        <v>89</v>
      </c>
      <c r="D14" s="590"/>
      <c r="E14" s="163"/>
      <c r="F14" s="591" t="s">
        <v>313</v>
      </c>
      <c r="G14" s="592"/>
      <c r="H14" s="592"/>
    </row>
    <row r="15" spans="1:8" ht="15" customHeight="1">
      <c r="A15" s="85" t="s">
        <v>45</v>
      </c>
      <c r="B15" s="86"/>
      <c r="C15" s="442" t="s">
        <v>46</v>
      </c>
      <c r="D15" s="442"/>
      <c r="E15" s="86"/>
      <c r="F15" s="443" t="s">
        <v>115</v>
      </c>
      <c r="G15" s="443"/>
      <c r="H15" s="443"/>
    </row>
    <row r="16" spans="1:8" ht="17.25" customHeight="1">
      <c r="A16" s="164"/>
      <c r="B16" s="164"/>
      <c r="C16" s="164"/>
      <c r="D16" s="164"/>
      <c r="E16" s="164"/>
      <c r="F16" s="164"/>
      <c r="G16" s="164"/>
      <c r="H16" s="164"/>
    </row>
    <row r="17" spans="1:8" ht="6" hidden="1" customHeight="1">
      <c r="A17" s="164"/>
      <c r="B17" s="164"/>
      <c r="C17" s="164"/>
      <c r="D17" s="164"/>
      <c r="E17" s="164"/>
      <c r="F17" s="164"/>
      <c r="G17" s="164"/>
      <c r="H17" s="164"/>
    </row>
    <row r="18" spans="1:8" ht="3" hidden="1" customHeight="1">
      <c r="A18" s="164"/>
      <c r="B18" s="164"/>
      <c r="C18" s="164"/>
      <c r="D18" s="164"/>
      <c r="E18" s="164"/>
      <c r="F18" s="164"/>
      <c r="G18" s="164"/>
      <c r="H18" s="164"/>
    </row>
  </sheetData>
  <mergeCells count="14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  <mergeCell ref="A14:B14"/>
  </mergeCells>
  <pageMargins left="0.59055118110236227" right="0.59055118110236227" top="0.98425196850393704" bottom="0.59055118110236227" header="0" footer="0"/>
  <pageSetup paperSize="9" scale="80" orientation="landscape" verticalDpi="300" r:id="rId1"/>
  <ignoredErrors>
    <ignoredError sqref="H9 H11: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Пользователь Windows</cp:lastModifiedBy>
  <cp:lastPrinted>2023-07-28T07:12:34Z</cp:lastPrinted>
  <dcterms:created xsi:type="dcterms:W3CDTF">2003-03-13T16:00:22Z</dcterms:created>
  <dcterms:modified xsi:type="dcterms:W3CDTF">2023-11-06T13:18:19Z</dcterms:modified>
</cp:coreProperties>
</file>