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 tabRatio="915" activeTab="6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7">'6.2. Інша інфо_2'!$A$1:$AF$53</definedName>
    <definedName name="_xlnm.Print_Area" localSheetId="0">'I. Фін результат'!$A$1:$I$103</definedName>
    <definedName name="_xlnm.Print_Area" localSheetId="4">'IV. Кап. інвестиції'!$A$1:$H$17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капівидатків'!$A$1:$G$47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фінрезультати'!$A$1:$G$59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17" i="19" l="1"/>
  <c r="F22" i="21" l="1"/>
  <c r="G22" i="21"/>
  <c r="G29" i="21" l="1"/>
  <c r="F29" i="21"/>
  <c r="F33" i="21"/>
  <c r="G33" i="21"/>
  <c r="G27" i="21" l="1"/>
  <c r="F27" i="21"/>
  <c r="F34" i="21"/>
  <c r="G34" i="21"/>
  <c r="O28" i="9" l="1"/>
  <c r="P28" i="9"/>
  <c r="S28" i="9"/>
  <c r="T28" i="9"/>
  <c r="W28" i="9"/>
  <c r="X28" i="9"/>
  <c r="AA28" i="9"/>
  <c r="AB28" i="9"/>
  <c r="AC28" i="9"/>
  <c r="AD28" i="9"/>
  <c r="AE28" i="9" s="1"/>
  <c r="O29" i="9"/>
  <c r="P29" i="9"/>
  <c r="S29" i="9"/>
  <c r="T29" i="9"/>
  <c r="W29" i="9"/>
  <c r="X29" i="9"/>
  <c r="AA29" i="9"/>
  <c r="AB29" i="9"/>
  <c r="AC29" i="9"/>
  <c r="AD29" i="9"/>
  <c r="AE29" i="9" s="1"/>
  <c r="O30" i="9"/>
  <c r="P30" i="9"/>
  <c r="S30" i="9"/>
  <c r="T30" i="9"/>
  <c r="W30" i="9"/>
  <c r="X30" i="9"/>
  <c r="AA30" i="9"/>
  <c r="AB30" i="9"/>
  <c r="AC30" i="9"/>
  <c r="AD30" i="9"/>
  <c r="AE30" i="9" s="1"/>
  <c r="O31" i="9"/>
  <c r="P31" i="9"/>
  <c r="S31" i="9"/>
  <c r="T31" i="9"/>
  <c r="W31" i="9"/>
  <c r="X31" i="9"/>
  <c r="AA31" i="9"/>
  <c r="AB31" i="9"/>
  <c r="AC31" i="9"/>
  <c r="AD31" i="9"/>
  <c r="AE31" i="9" s="1"/>
  <c r="O32" i="9"/>
  <c r="P32" i="9"/>
  <c r="S32" i="9"/>
  <c r="T32" i="9"/>
  <c r="W32" i="9"/>
  <c r="X32" i="9"/>
  <c r="AA32" i="9"/>
  <c r="AB32" i="9"/>
  <c r="AC32" i="9"/>
  <c r="AD32" i="9"/>
  <c r="AE32" i="9" s="1"/>
  <c r="AF29" i="9" l="1"/>
  <c r="AF31" i="9"/>
  <c r="AF30" i="9"/>
  <c r="AF28" i="9"/>
  <c r="AF32" i="9"/>
  <c r="G37" i="23"/>
  <c r="F37" i="23"/>
  <c r="G14" i="23" l="1"/>
  <c r="F14" i="23"/>
  <c r="G13" i="23"/>
  <c r="F13" i="23"/>
  <c r="G10" i="23" l="1"/>
  <c r="F10" i="23"/>
  <c r="C35" i="23" l="1"/>
  <c r="C31" i="23"/>
  <c r="C17" i="23"/>
  <c r="C8" i="23"/>
  <c r="C7" i="3"/>
  <c r="C40" i="19"/>
  <c r="C36" i="19"/>
  <c r="C43" i="19" s="1"/>
  <c r="C27" i="19"/>
  <c r="C19" i="19"/>
  <c r="C17" i="19"/>
  <c r="C50" i="21"/>
  <c r="C40" i="21"/>
  <c r="C37" i="21"/>
  <c r="C25" i="21"/>
  <c r="C6" i="21"/>
  <c r="C99" i="2"/>
  <c r="C91" i="2"/>
  <c r="C90" i="2"/>
  <c r="C88" i="2"/>
  <c r="C87" i="2"/>
  <c r="C82" i="2"/>
  <c r="C71" i="2"/>
  <c r="C68" i="2"/>
  <c r="C56" i="2"/>
  <c r="C52" i="2"/>
  <c r="C44" i="2"/>
  <c r="C23" i="2"/>
  <c r="C13" i="2"/>
  <c r="C22" i="2" s="1"/>
  <c r="C63" i="2" s="1"/>
  <c r="C6" i="23" l="1"/>
  <c r="C86" i="2"/>
  <c r="C92" i="2" s="1"/>
  <c r="C74" i="2"/>
  <c r="C79" i="2" s="1"/>
  <c r="C83" i="2"/>
  <c r="F55" i="21"/>
  <c r="G55" i="21"/>
  <c r="F45" i="21"/>
  <c r="G45" i="21"/>
  <c r="F44" i="21"/>
  <c r="G44" i="21"/>
  <c r="F35" i="21" l="1"/>
  <c r="G35" i="21"/>
  <c r="G15" i="23"/>
  <c r="F15" i="23"/>
  <c r="V22" i="9"/>
  <c r="AD22" i="9" s="1"/>
  <c r="AD23" i="9"/>
  <c r="AC23" i="9"/>
  <c r="AB23" i="9"/>
  <c r="AA23" i="9"/>
  <c r="X23" i="9"/>
  <c r="W23" i="9"/>
  <c r="T23" i="9"/>
  <c r="S23" i="9"/>
  <c r="P23" i="9"/>
  <c r="O23" i="9"/>
  <c r="AD17" i="9"/>
  <c r="AC17" i="9"/>
  <c r="AB17" i="9"/>
  <c r="AA17" i="9"/>
  <c r="X17" i="9"/>
  <c r="W17" i="9"/>
  <c r="T17" i="9"/>
  <c r="S17" i="9"/>
  <c r="P17" i="9"/>
  <c r="O17" i="9"/>
  <c r="AD19" i="9"/>
  <c r="AC19" i="9"/>
  <c r="AB19" i="9"/>
  <c r="AA19" i="9"/>
  <c r="X19" i="9"/>
  <c r="W19" i="9"/>
  <c r="T19" i="9"/>
  <c r="S19" i="9"/>
  <c r="P19" i="9"/>
  <c r="O19" i="9"/>
  <c r="AD18" i="9"/>
  <c r="AC18" i="9"/>
  <c r="AB18" i="9"/>
  <c r="AA18" i="9"/>
  <c r="X18" i="9"/>
  <c r="W18" i="9"/>
  <c r="T18" i="9"/>
  <c r="S18" i="9"/>
  <c r="P18" i="9"/>
  <c r="O18" i="9"/>
  <c r="AD20" i="9"/>
  <c r="AC20" i="9"/>
  <c r="AB20" i="9"/>
  <c r="AA20" i="9"/>
  <c r="X20" i="9"/>
  <c r="W20" i="9"/>
  <c r="T20" i="9"/>
  <c r="S20" i="9"/>
  <c r="P20" i="9"/>
  <c r="O20" i="9"/>
  <c r="AD11" i="9"/>
  <c r="AC11" i="9"/>
  <c r="AB11" i="9"/>
  <c r="AA11" i="9"/>
  <c r="X11" i="9"/>
  <c r="W11" i="9"/>
  <c r="T11" i="9"/>
  <c r="S11" i="9"/>
  <c r="P11" i="9"/>
  <c r="O11" i="9"/>
  <c r="AD12" i="9"/>
  <c r="AC12" i="9"/>
  <c r="AB12" i="9"/>
  <c r="AA12" i="9"/>
  <c r="X12" i="9"/>
  <c r="W12" i="9"/>
  <c r="T12" i="9"/>
  <c r="S12" i="9"/>
  <c r="P12" i="9"/>
  <c r="O12" i="9"/>
  <c r="Z33" i="9"/>
  <c r="Y33" i="9"/>
  <c r="R33" i="9"/>
  <c r="Q33" i="9"/>
  <c r="N33" i="9"/>
  <c r="M33" i="9"/>
  <c r="AD27" i="9"/>
  <c r="AC27" i="9"/>
  <c r="AB27" i="9"/>
  <c r="AA27" i="9"/>
  <c r="X27" i="9"/>
  <c r="W27" i="9"/>
  <c r="T27" i="9"/>
  <c r="S27" i="9"/>
  <c r="P27" i="9"/>
  <c r="O27" i="9"/>
  <c r="AB26" i="9"/>
  <c r="AA26" i="9"/>
  <c r="V26" i="9"/>
  <c r="AD26" i="9" s="1"/>
  <c r="U26" i="9"/>
  <c r="AC26" i="9" s="1"/>
  <c r="T26" i="9"/>
  <c r="S26" i="9"/>
  <c r="P26" i="9"/>
  <c r="O26" i="9"/>
  <c r="AD25" i="9"/>
  <c r="AC25" i="9"/>
  <c r="AB25" i="9"/>
  <c r="AA25" i="9"/>
  <c r="X25" i="9"/>
  <c r="W25" i="9"/>
  <c r="T25" i="9"/>
  <c r="S25" i="9"/>
  <c r="P25" i="9"/>
  <c r="O25" i="9"/>
  <c r="AD24" i="9"/>
  <c r="AC24" i="9"/>
  <c r="AB24" i="9"/>
  <c r="AA24" i="9"/>
  <c r="X24" i="9"/>
  <c r="W24" i="9"/>
  <c r="T24" i="9"/>
  <c r="S24" i="9"/>
  <c r="P24" i="9"/>
  <c r="O24" i="9"/>
  <c r="AB22" i="9"/>
  <c r="AA22" i="9"/>
  <c r="U22" i="9"/>
  <c r="AC22" i="9" s="1"/>
  <c r="T22" i="9"/>
  <c r="S22" i="9"/>
  <c r="P22" i="9"/>
  <c r="O22" i="9"/>
  <c r="AD21" i="9"/>
  <c r="AC21" i="9"/>
  <c r="AB21" i="9"/>
  <c r="AA21" i="9"/>
  <c r="X21" i="9"/>
  <c r="W21" i="9"/>
  <c r="T21" i="9"/>
  <c r="S21" i="9"/>
  <c r="P21" i="9"/>
  <c r="O21" i="9"/>
  <c r="AD16" i="9"/>
  <c r="AC16" i="9"/>
  <c r="AB16" i="9"/>
  <c r="AA16" i="9"/>
  <c r="X16" i="9"/>
  <c r="W16" i="9"/>
  <c r="T16" i="9"/>
  <c r="S16" i="9"/>
  <c r="P16" i="9"/>
  <c r="O16" i="9"/>
  <c r="AD15" i="9"/>
  <c r="AC15" i="9"/>
  <c r="AB15" i="9"/>
  <c r="AA15" i="9"/>
  <c r="X15" i="9"/>
  <c r="W15" i="9"/>
  <c r="T15" i="9"/>
  <c r="S15" i="9"/>
  <c r="P15" i="9"/>
  <c r="O15" i="9"/>
  <c r="AB14" i="9"/>
  <c r="AA14" i="9"/>
  <c r="V14" i="9"/>
  <c r="AD14" i="9" s="1"/>
  <c r="U14" i="9"/>
  <c r="AC14" i="9" s="1"/>
  <c r="T14" i="9"/>
  <c r="S14" i="9"/>
  <c r="P14" i="9"/>
  <c r="O14" i="9"/>
  <c r="AD13" i="9"/>
  <c r="AC13" i="9"/>
  <c r="AB13" i="9"/>
  <c r="AA13" i="9"/>
  <c r="X13" i="9"/>
  <c r="W13" i="9"/>
  <c r="T13" i="9"/>
  <c r="S13" i="9"/>
  <c r="P13" i="9"/>
  <c r="O13" i="9"/>
  <c r="AD10" i="9"/>
  <c r="AC10" i="9"/>
  <c r="AB10" i="9"/>
  <c r="AA10" i="9"/>
  <c r="X10" i="9"/>
  <c r="W10" i="9"/>
  <c r="T10" i="9"/>
  <c r="S10" i="9"/>
  <c r="P10" i="9"/>
  <c r="O10" i="9"/>
  <c r="AB9" i="9"/>
  <c r="AA9" i="9"/>
  <c r="V9" i="9"/>
  <c r="U9" i="9"/>
  <c r="T9" i="9"/>
  <c r="S9" i="9"/>
  <c r="P9" i="9"/>
  <c r="O9" i="9"/>
  <c r="F42" i="23"/>
  <c r="F41" i="23"/>
  <c r="G41" i="23"/>
  <c r="F29" i="23"/>
  <c r="G29" i="23"/>
  <c r="U33" i="9" l="1"/>
  <c r="AC33" i="9" s="1"/>
  <c r="U34" i="9" s="1"/>
  <c r="O33" i="9"/>
  <c r="S33" i="9"/>
  <c r="AF19" i="9"/>
  <c r="AF17" i="9"/>
  <c r="AE23" i="9"/>
  <c r="AA33" i="9"/>
  <c r="V33" i="9"/>
  <c r="AD33" i="9" s="1"/>
  <c r="AF23" i="9"/>
  <c r="AE17" i="9"/>
  <c r="AE19" i="9"/>
  <c r="AF20" i="9"/>
  <c r="AE18" i="9"/>
  <c r="AF18" i="9"/>
  <c r="AE20" i="9"/>
  <c r="AF11" i="9"/>
  <c r="AE12" i="9"/>
  <c r="AE11" i="9"/>
  <c r="AE10" i="9"/>
  <c r="AE13" i="9"/>
  <c r="AE15" i="9"/>
  <c r="AE16" i="9"/>
  <c r="AE21" i="9"/>
  <c r="AE24" i="9"/>
  <c r="AE25" i="9"/>
  <c r="AE27" i="9"/>
  <c r="AF12" i="9"/>
  <c r="AF10" i="9"/>
  <c r="AF13" i="9"/>
  <c r="AF15" i="9"/>
  <c r="AF16" i="9"/>
  <c r="AF21" i="9"/>
  <c r="AF24" i="9"/>
  <c r="AF25" i="9"/>
  <c r="AF27" i="9"/>
  <c r="AE14" i="9"/>
  <c r="AF14" i="9"/>
  <c r="AE22" i="9"/>
  <c r="AF22" i="9"/>
  <c r="AE26" i="9"/>
  <c r="AF26" i="9"/>
  <c r="W9" i="9"/>
  <c r="AC9" i="9"/>
  <c r="W22" i="9"/>
  <c r="X9" i="9"/>
  <c r="AD9" i="9"/>
  <c r="X14" i="9"/>
  <c r="X22" i="9"/>
  <c r="X26" i="9"/>
  <c r="P33" i="9"/>
  <c r="T33" i="9"/>
  <c r="AB33" i="9"/>
  <c r="W14" i="9"/>
  <c r="W26" i="9"/>
  <c r="X33" i="9" l="1"/>
  <c r="Z34" i="9"/>
  <c r="AE33" i="9"/>
  <c r="W33" i="9"/>
  <c r="N34" i="9"/>
  <c r="AF9" i="9"/>
  <c r="AE9" i="9"/>
  <c r="Q34" i="9"/>
  <c r="AF33" i="9"/>
  <c r="Y34" i="9"/>
  <c r="M34" i="9"/>
  <c r="R34" i="9"/>
  <c r="V34" i="9"/>
  <c r="AD34" i="9" l="1"/>
  <c r="AC34" i="9"/>
  <c r="E9" i="19" l="1"/>
  <c r="C9" i="19"/>
  <c r="F21" i="21"/>
  <c r="G21" i="21"/>
  <c r="F54" i="21" l="1"/>
  <c r="G54" i="21"/>
  <c r="G34" i="23" l="1"/>
  <c r="F34" i="23"/>
  <c r="F28" i="23"/>
  <c r="G28" i="23"/>
  <c r="F27" i="23"/>
  <c r="G27" i="23"/>
  <c r="F26" i="23"/>
  <c r="G26" i="23"/>
  <c r="F25" i="23"/>
  <c r="G25" i="23"/>
  <c r="F24" i="23"/>
  <c r="G24" i="23"/>
  <c r="F23" i="23"/>
  <c r="G23" i="23"/>
  <c r="G53" i="21" l="1"/>
  <c r="F53" i="21"/>
  <c r="G23" i="21"/>
  <c r="F23" i="21"/>
  <c r="C18" i="10"/>
  <c r="C9" i="20"/>
  <c r="C25" i="10"/>
  <c r="C24" i="10"/>
  <c r="C23" i="10"/>
  <c r="C14" i="10"/>
  <c r="C10" i="10"/>
  <c r="G33" i="19"/>
  <c r="H33" i="19"/>
  <c r="C22" i="10" l="1"/>
  <c r="G12" i="2"/>
  <c r="H12" i="2"/>
  <c r="E50" i="21" l="1"/>
  <c r="D50" i="21"/>
  <c r="G73" i="2" l="1"/>
  <c r="G65" i="2"/>
  <c r="I25" i="10"/>
  <c r="I24" i="10"/>
  <c r="I23" i="10"/>
  <c r="G37" i="10"/>
  <c r="G11" i="20"/>
  <c r="H31" i="19"/>
  <c r="G31" i="19"/>
  <c r="H29" i="19"/>
  <c r="G29" i="19"/>
  <c r="H28" i="19"/>
  <c r="G28" i="19"/>
  <c r="G39" i="21" l="1"/>
  <c r="F39" i="21"/>
  <c r="G38" i="21"/>
  <c r="F38" i="21"/>
  <c r="G36" i="21"/>
  <c r="F36" i="21"/>
  <c r="G32" i="21"/>
  <c r="F32" i="21"/>
  <c r="G31" i="21"/>
  <c r="F31" i="21"/>
  <c r="G30" i="21"/>
  <c r="F30" i="21"/>
  <c r="G28" i="21"/>
  <c r="F28" i="21"/>
  <c r="G26" i="21"/>
  <c r="F26" i="21"/>
  <c r="G24" i="21"/>
  <c r="F24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52" i="21"/>
  <c r="F52" i="21"/>
  <c r="G51" i="21"/>
  <c r="F51" i="21"/>
  <c r="G49" i="21"/>
  <c r="F49" i="21"/>
  <c r="G48" i="21"/>
  <c r="F48" i="21"/>
  <c r="G47" i="21"/>
  <c r="F47" i="21"/>
  <c r="G46" i="21"/>
  <c r="F46" i="21"/>
  <c r="G43" i="21"/>
  <c r="F43" i="21"/>
  <c r="G42" i="21"/>
  <c r="F42" i="21"/>
  <c r="G41" i="21"/>
  <c r="F41" i="21"/>
  <c r="G70" i="2"/>
  <c r="E40" i="21"/>
  <c r="E6" i="21"/>
  <c r="E37" i="21"/>
  <c r="E25" i="21"/>
  <c r="G40" i="23"/>
  <c r="F40" i="23"/>
  <c r="G39" i="23"/>
  <c r="F39" i="23"/>
  <c r="G38" i="23"/>
  <c r="F38" i="23"/>
  <c r="G36" i="23"/>
  <c r="F36" i="23"/>
  <c r="G33" i="23"/>
  <c r="F33" i="23"/>
  <c r="G32" i="23"/>
  <c r="F32" i="23"/>
  <c r="G30" i="23"/>
  <c r="F30" i="23"/>
  <c r="G22" i="23"/>
  <c r="F22" i="23"/>
  <c r="G21" i="23"/>
  <c r="F21" i="23"/>
  <c r="G20" i="23"/>
  <c r="F20" i="23"/>
  <c r="G19" i="23"/>
  <c r="F19" i="23"/>
  <c r="G16" i="23"/>
  <c r="G12" i="23"/>
  <c r="F12" i="23" l="1"/>
  <c r="G11" i="23"/>
  <c r="F11" i="23"/>
  <c r="G9" i="23"/>
  <c r="F9" i="23"/>
  <c r="E17" i="23" l="1"/>
  <c r="D31" i="23"/>
  <c r="E31" i="23"/>
  <c r="E35" i="23" l="1"/>
  <c r="D35" i="23"/>
  <c r="E8" i="23"/>
  <c r="E6" i="23" l="1"/>
  <c r="D37" i="10" l="1"/>
  <c r="D17" i="23" l="1"/>
  <c r="G18" i="23"/>
  <c r="F18" i="23"/>
  <c r="D8" i="23"/>
  <c r="E7" i="3"/>
  <c r="E40" i="19"/>
  <c r="E36" i="19"/>
  <c r="E27" i="19"/>
  <c r="E19" i="19"/>
  <c r="D40" i="21"/>
  <c r="D37" i="21"/>
  <c r="D25" i="21"/>
  <c r="D6" i="21"/>
  <c r="E99" i="2"/>
  <c r="E91" i="2"/>
  <c r="E90" i="2"/>
  <c r="E88" i="2"/>
  <c r="E87" i="2"/>
  <c r="E71" i="2"/>
  <c r="E68" i="2"/>
  <c r="E56" i="2"/>
  <c r="E52" i="2"/>
  <c r="E44" i="2"/>
  <c r="E23" i="2"/>
  <c r="E13" i="2"/>
  <c r="E22" i="2" s="1"/>
  <c r="D6" i="23" l="1"/>
  <c r="E82" i="2"/>
  <c r="E43" i="19"/>
  <c r="E63" i="2"/>
  <c r="E86" i="2" s="1"/>
  <c r="E92" i="2" s="1"/>
  <c r="E83" i="2"/>
  <c r="F25" i="21"/>
  <c r="G25" i="21"/>
  <c r="F40" i="21"/>
  <c r="G40" i="21"/>
  <c r="G37" i="21"/>
  <c r="F37" i="21"/>
  <c r="G50" i="21"/>
  <c r="F50" i="21"/>
  <c r="G8" i="23"/>
  <c r="F8" i="23"/>
  <c r="E74" i="2" l="1"/>
  <c r="E79" i="2" s="1"/>
  <c r="E17" i="19" s="1"/>
  <c r="I18" i="10"/>
  <c r="F18" i="10"/>
  <c r="K34" i="10" l="1"/>
  <c r="K35" i="10"/>
  <c r="L34" i="10"/>
  <c r="L35" i="10"/>
  <c r="M34" i="10"/>
  <c r="M35" i="10"/>
  <c r="N34" i="10"/>
  <c r="N35" i="10"/>
  <c r="O34" i="10"/>
  <c r="O35" i="10"/>
  <c r="L37" i="10"/>
  <c r="K37" i="10"/>
  <c r="J34" i="10"/>
  <c r="J35" i="10"/>
  <c r="J37" i="10"/>
  <c r="O36" i="10"/>
  <c r="N36" i="10"/>
  <c r="M36" i="10"/>
  <c r="L36" i="10"/>
  <c r="K36" i="10"/>
  <c r="J36" i="10"/>
  <c r="F25" i="10"/>
  <c r="F24" i="10"/>
  <c r="F23" i="10"/>
  <c r="I14" i="10"/>
  <c r="F14" i="10"/>
  <c r="I10" i="10"/>
  <c r="I22" i="10" s="1"/>
  <c r="F10" i="10"/>
  <c r="F22" i="10" s="1"/>
  <c r="M37" i="10" l="1"/>
  <c r="C22" i="25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D27" i="19"/>
  <c r="F27" i="19"/>
  <c r="H30" i="19"/>
  <c r="H32" i="19"/>
  <c r="H34" i="19"/>
  <c r="G27" i="19" l="1"/>
  <c r="H27" i="19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G7" i="24" l="1"/>
  <c r="G8" i="24"/>
  <c r="G9" i="24"/>
  <c r="G10" i="24"/>
  <c r="G11" i="24"/>
  <c r="G12" i="24"/>
  <c r="F7" i="24"/>
  <c r="F8" i="24"/>
  <c r="F9" i="24"/>
  <c r="F10" i="24"/>
  <c r="F11" i="24"/>
  <c r="F12" i="24"/>
  <c r="E6" i="24"/>
  <c r="D6" i="24"/>
  <c r="G6" i="24" l="1"/>
  <c r="F6" i="24"/>
  <c r="G7" i="23" l="1"/>
  <c r="G17" i="23"/>
  <c r="G31" i="23"/>
  <c r="G35" i="23"/>
  <c r="G43" i="23"/>
  <c r="G6" i="23"/>
  <c r="F7" i="23"/>
  <c r="F16" i="23"/>
  <c r="F17" i="23"/>
  <c r="F31" i="23"/>
  <c r="F35" i="23"/>
  <c r="F43" i="23"/>
  <c r="F6" i="23"/>
  <c r="F6" i="21"/>
  <c r="G6" i="21"/>
  <c r="G25" i="19" l="1"/>
  <c r="H25" i="19"/>
  <c r="D36" i="19" l="1"/>
  <c r="F36" i="19"/>
  <c r="D9" i="20"/>
  <c r="E9" i="20"/>
  <c r="F9" i="20"/>
  <c r="H12" i="20"/>
  <c r="H11" i="20"/>
  <c r="T46" i="9"/>
  <c r="R46" i="9"/>
  <c r="P46" i="9"/>
  <c r="N43" i="9"/>
  <c r="N45" i="9"/>
  <c r="L46" i="9"/>
  <c r="J46" i="9"/>
  <c r="H46" i="9"/>
  <c r="F46" i="9"/>
  <c r="F13" i="2"/>
  <c r="F52" i="2"/>
  <c r="F56" i="2"/>
  <c r="D87" i="2"/>
  <c r="F88" i="2"/>
  <c r="F90" i="2"/>
  <c r="F91" i="2"/>
  <c r="F87" i="2"/>
  <c r="G8" i="3"/>
  <c r="H8" i="3"/>
  <c r="G9" i="3"/>
  <c r="H9" i="3"/>
  <c r="G10" i="3"/>
  <c r="H10" i="3"/>
  <c r="G11" i="3"/>
  <c r="H11" i="3"/>
  <c r="G12" i="3"/>
  <c r="H12" i="3"/>
  <c r="G13" i="3"/>
  <c r="H13" i="3"/>
  <c r="D7" i="3"/>
  <c r="F7" i="3"/>
  <c r="H7" i="3" s="1"/>
  <c r="D40" i="19"/>
  <c r="F40" i="19"/>
  <c r="D19" i="19"/>
  <c r="F19" i="19"/>
  <c r="H20" i="19"/>
  <c r="H21" i="19"/>
  <c r="H22" i="19"/>
  <c r="H23" i="19"/>
  <c r="H24" i="19"/>
  <c r="H26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D9" i="19"/>
  <c r="D17" i="19" s="1"/>
  <c r="F9" i="19"/>
  <c r="D91" i="2"/>
  <c r="D90" i="2"/>
  <c r="D88" i="2"/>
  <c r="G57" i="2"/>
  <c r="G58" i="2"/>
  <c r="G59" i="2"/>
  <c r="G60" i="2"/>
  <c r="G61" i="2"/>
  <c r="G62" i="2"/>
  <c r="G54" i="2"/>
  <c r="G55" i="2"/>
  <c r="G53" i="2"/>
  <c r="G48" i="2"/>
  <c r="H95" i="2"/>
  <c r="H96" i="2"/>
  <c r="H97" i="2"/>
  <c r="H98" i="2"/>
  <c r="F99" i="2"/>
  <c r="H99" i="2" s="1"/>
  <c r="H94" i="2"/>
  <c r="F44" i="2"/>
  <c r="H14" i="2"/>
  <c r="H15" i="2"/>
  <c r="H16" i="2"/>
  <c r="H17" i="2"/>
  <c r="H18" i="2"/>
  <c r="H19" i="2"/>
  <c r="H20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3" i="2"/>
  <c r="H54" i="2"/>
  <c r="H55" i="2"/>
  <c r="H57" i="2"/>
  <c r="H58" i="2"/>
  <c r="H59" i="2"/>
  <c r="H60" i="2"/>
  <c r="H61" i="2"/>
  <c r="H62" i="2"/>
  <c r="H64" i="2"/>
  <c r="H65" i="2"/>
  <c r="H66" i="2"/>
  <c r="H67" i="2"/>
  <c r="H69" i="2"/>
  <c r="H70" i="2"/>
  <c r="H72" i="2"/>
  <c r="H73" i="2"/>
  <c r="H75" i="2"/>
  <c r="H76" i="2"/>
  <c r="H77" i="2"/>
  <c r="H78" i="2"/>
  <c r="H80" i="2"/>
  <c r="H81" i="2"/>
  <c r="H84" i="2"/>
  <c r="D44" i="2"/>
  <c r="D71" i="2"/>
  <c r="F71" i="2"/>
  <c r="D68" i="2"/>
  <c r="F68" i="2"/>
  <c r="D56" i="2"/>
  <c r="D52" i="2"/>
  <c r="G84" i="2"/>
  <c r="D99" i="2"/>
  <c r="G98" i="2"/>
  <c r="G97" i="2"/>
  <c r="G96" i="2"/>
  <c r="G95" i="2"/>
  <c r="G94" i="2"/>
  <c r="D13" i="2"/>
  <c r="D23" i="2"/>
  <c r="F23" i="2"/>
  <c r="G24" i="19"/>
  <c r="G42" i="19"/>
  <c r="G38" i="19"/>
  <c r="G37" i="19"/>
  <c r="G35" i="19"/>
  <c r="G26" i="19"/>
  <c r="G23" i="19"/>
  <c r="G22" i="19"/>
  <c r="G21" i="19"/>
  <c r="G20" i="19"/>
  <c r="G16" i="19"/>
  <c r="G15" i="19"/>
  <c r="G14" i="19"/>
  <c r="G13" i="19"/>
  <c r="G12" i="19"/>
  <c r="G11" i="19"/>
  <c r="G10" i="19"/>
  <c r="G81" i="2"/>
  <c r="G80" i="2"/>
  <c r="G78" i="2"/>
  <c r="G75" i="2"/>
  <c r="G69" i="2"/>
  <c r="G67" i="2"/>
  <c r="G66" i="2"/>
  <c r="G64" i="2"/>
  <c r="G51" i="2"/>
  <c r="G50" i="2"/>
  <c r="G49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1" i="2"/>
  <c r="G20" i="2"/>
  <c r="G19" i="2"/>
  <c r="G18" i="2"/>
  <c r="G17" i="2"/>
  <c r="G16" i="2"/>
  <c r="G15" i="2"/>
  <c r="G14" i="2"/>
  <c r="H9" i="20" l="1"/>
  <c r="F43" i="19"/>
  <c r="H43" i="19" s="1"/>
  <c r="G88" i="2"/>
  <c r="H88" i="2"/>
  <c r="N46" i="9"/>
  <c r="H90" i="2"/>
  <c r="H36" i="19"/>
  <c r="G56" i="2"/>
  <c r="H56" i="2"/>
  <c r="H87" i="2"/>
  <c r="G9" i="19"/>
  <c r="H40" i="19"/>
  <c r="D43" i="19"/>
  <c r="G9" i="20"/>
  <c r="G7" i="3"/>
  <c r="G19" i="19"/>
  <c r="H19" i="19"/>
  <c r="H9" i="19"/>
  <c r="G36" i="19"/>
  <c r="H89" i="2"/>
  <c r="H23" i="2"/>
  <c r="G87" i="2"/>
  <c r="H13" i="2"/>
  <c r="G71" i="2"/>
  <c r="H91" i="2"/>
  <c r="D82" i="2"/>
  <c r="G68" i="2"/>
  <c r="G89" i="2"/>
  <c r="H68" i="2"/>
  <c r="H44" i="2"/>
  <c r="H71" i="2"/>
  <c r="F83" i="2"/>
  <c r="G99" i="2"/>
  <c r="F82" i="2"/>
  <c r="H52" i="2"/>
  <c r="G91" i="2"/>
  <c r="G44" i="2"/>
  <c r="G23" i="2"/>
  <c r="D83" i="2"/>
  <c r="G13" i="2"/>
  <c r="F22" i="2"/>
  <c r="D22" i="2"/>
  <c r="D63" i="2" s="1"/>
  <c r="G52" i="2"/>
  <c r="G43" i="19" l="1"/>
  <c r="G83" i="2"/>
  <c r="H82" i="2"/>
  <c r="G82" i="2"/>
  <c r="H83" i="2"/>
  <c r="D74" i="2"/>
  <c r="D79" i="2" s="1"/>
  <c r="D86" i="2"/>
  <c r="D92" i="2" s="1"/>
  <c r="F63" i="2"/>
  <c r="G22" i="2"/>
  <c r="H22" i="2"/>
  <c r="F86" i="2" l="1"/>
  <c r="G63" i="2"/>
  <c r="H63" i="2"/>
  <c r="F74" i="2"/>
  <c r="F92" i="2" l="1"/>
  <c r="G86" i="2"/>
  <c r="H86" i="2"/>
  <c r="G74" i="2"/>
  <c r="F79" i="2"/>
  <c r="H74" i="2"/>
  <c r="H79" i="2" l="1"/>
  <c r="G79" i="2"/>
  <c r="H92" i="2"/>
  <c r="G92" i="2"/>
</calcChain>
</file>

<file path=xl/sharedStrings.xml><?xml version="1.0" encoding="utf-8"?>
<sst xmlns="http://schemas.openxmlformats.org/spreadsheetml/2006/main" count="654" uniqueCount="351">
  <si>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</si>
  <si>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</si>
  <si>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</si>
  <si>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</si>
  <si>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</si>
  <si>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</si>
  <si>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</si>
  <si>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</si>
  <si>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</si>
  <si>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</si>
  <si>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</si>
  <si>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</si>
  <si>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</si>
  <si>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</si>
  <si>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</si>
  <si>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</si>
  <si>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</si>
  <si>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</si>
  <si>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</si>
  <si>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</si>
  <si>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</si>
  <si>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</si>
  <si>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</si>
  <si>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</si>
  <si>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</si>
  <si>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</si>
  <si>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</si>
  <si>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</si>
  <si>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</si>
  <si>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</si>
  <si>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</si>
  <si>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</si>
  <si>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</si>
  <si>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</si>
  <si>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</si>
  <si>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</si>
  <si>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</si>
  <si>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</si>
  <si>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</si>
  <si>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</si>
  <si>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</si>
  <si>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</si>
  <si>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</si>
  <si>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</si>
  <si>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</si>
  <si>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</si>
  <si>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</si>
  <si>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</si>
  <si>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</si>
  <si>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</si>
  <si>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</si>
  <si>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</si>
  <si>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</si>
  <si>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</si>
  <si>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</si>
  <si>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</si>
  <si>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</si>
  <si>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</si>
  <si>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</si>
  <si>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</si>
  <si>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</si>
  <si>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</si>
  <si>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</si>
  <si>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</si>
  <si>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</si>
  <si>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</si>
  <si>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</si>
  <si>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</si>
  <si>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</si>
  <si>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</si>
  <si>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</si>
  <si>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</si>
  <si>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</si>
  <si>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</si>
  <si>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</si>
  <si>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</si>
  <si>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</si>
  <si>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</si>
  <si>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</si>
  <si>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</si>
  <si>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</si>
  <si>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</si>
  <si>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</si>
  <si>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</si>
  <si>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</si>
  <si>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</si>
  <si>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</si>
  <si>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</si>
  <si>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</si>
  <si>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</si>
  <si>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</si>
  <si>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</si>
  <si>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</si>
  <si>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</si>
  <si>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</si>
  <si>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</si>
  <si>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</si>
  <si>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</si>
  <si>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</si>
  <si>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</si>
  <si>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</si>
  <si>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</si>
  <si>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</si>
  <si>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</si>
  <si>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</si>
  <si>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</si>
  <si>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</si>
  <si>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</si>
  <si>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</si>
  <si>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</si>
  <si>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</si>
  <si>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</si>
  <si>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</si>
  <si>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</si>
  <si>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</si>
  <si>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</si>
  <si>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</si>
  <si>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</si>
  <si>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</si>
  <si>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</si>
  <si>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</si>
  <si>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</si>
  <si>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</si>
  <si>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</si>
  <si>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</si>
  <si>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</si>
  <si>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</si>
  <si>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</si>
  <si>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</si>
  <si>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</si>
  <si>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</si>
  <si>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</si>
  <si>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</si>
  <si>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</si>
  <si>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</si>
  <si>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</si>
  <si>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</si>
  <si>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</si>
  <si>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</si>
  <si>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</si>
  <si>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</si>
  <si>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</si>
  <si>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</si>
  <si>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</si>
  <si>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</si>
  <si>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</si>
  <si>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</si>
  <si>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</si>
  <si>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</si>
  <si>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</si>
  <si>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</si>
  <si>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</si>
  <si>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</si>
  <si>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</si>
  <si>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</si>
  <si>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</si>
  <si>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</si>
  <si>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</si>
  <si>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</si>
  <si>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</si>
  <si>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</si>
  <si>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</si>
  <si>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</si>
  <si>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</si>
  <si>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</si>
  <si>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</si>
  <si>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</si>
  <si>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</si>
  <si>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</si>
  <si>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</si>
  <si>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</si>
  <si>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</si>
  <si>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</si>
  <si>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</si>
  <si>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</si>
  <si>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</si>
  <si>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</si>
  <si>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</si>
  <si>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</si>
  <si>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</si>
  <si>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</si>
  <si>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</si>
  <si>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</si>
  <si>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</si>
  <si>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</si>
  <si>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</si>
  <si>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</si>
  <si>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</si>
  <si>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</si>
  <si>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</si>
  <si>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</si>
  <si>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</si>
  <si>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</si>
  <si>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</si>
  <si>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</si>
  <si>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</si>
  <si>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</si>
  <si>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</si>
  <si>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</si>
  <si>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</si>
  <si>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</si>
  <si>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</si>
  <si>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</si>
  <si>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</si>
  <si>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</si>
  <si>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</si>
  <si>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</si>
  <si>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</si>
  <si>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</si>
  <si>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</si>
  <si>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</si>
  <si>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</si>
  <si>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</si>
  <si>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</si>
  <si>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</si>
  <si>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</si>
  <si>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</si>
  <si>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</si>
  <si>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</si>
  <si>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</si>
  <si>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</si>
  <si>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</si>
  <si>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</si>
  <si>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</si>
  <si>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</si>
  <si>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</si>
  <si>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</si>
  <si>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</si>
  <si>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</si>
  <si>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</si>
  <si>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</si>
  <si>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</si>
  <si>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(тис.грн)</t>
  </si>
  <si>
    <t>інші  (штрафи, пені, неустойки) (розшифрувати)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</si>
  <si>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</si>
  <si>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відхилення (+,-)</t>
  </si>
  <si>
    <t xml:space="preserve">ПРО ВИКОНАННЯ ПОКАЗНИКІВ ФІНАНСОВОГО ПЛАНУ КП "МІСЬКИЙ ЛІКУВАЛЬНО-ДІАГНОСТИЧНИЙ ЦЕНТР" </t>
  </si>
  <si>
    <t>столи, стільці, шафи, жалюзі, тумби, ваги та ін.</t>
  </si>
  <si>
    <t>КП "МІСЬКИЙ ЛІКУВАЛЬНО-ДІАГНОСТИЧНИЙ ЦЕНТР"</t>
  </si>
  <si>
    <t>надання медичних послуг пільговим категоріям населення міста Вінниці за рахунок ДСП ВМР</t>
  </si>
  <si>
    <t>надання медичних послуг застрахованим особам СК "Місто" та інших страхових компаній</t>
  </si>
  <si>
    <t>Придбання (виготовлення) інших необоротних матеріальних активів, усього, у тому числі:</t>
  </si>
  <si>
    <t>придбання та оновлення необоротних активів (комплект обладнання на проведення досліджень методом ІФА)</t>
  </si>
  <si>
    <t>касовий апарат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</si>
  <si>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</si>
  <si>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</si>
  <si>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</si>
  <si>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</si>
  <si>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>витрати на послуги з дератизації та дезинсекції</t>
  </si>
  <si>
    <t>витрати на послуги зв'язку, інтернет резервований</t>
  </si>
  <si>
    <t>витрати на страхування майна</t>
  </si>
  <si>
    <t>витрати на утилізацію небезпечних відходів</t>
  </si>
  <si>
    <t>витрати на пільгові пенсії</t>
  </si>
  <si>
    <t>витрати на земельний податок</t>
  </si>
  <si>
    <t>витрати на вивіз сміття</t>
  </si>
  <si>
    <t>списання матеріалів</t>
  </si>
  <si>
    <t>витрати на пожежне спостереження</t>
  </si>
  <si>
    <t>витрати матеріалів на спільну діяльність</t>
  </si>
  <si>
    <t>дохід від реалізації шприців, б/у дзеркал</t>
  </si>
  <si>
    <t>доходи від оренди майна</t>
  </si>
  <si>
    <t>інші доходи (дохід від безоплатно одержаних основних засобів в частині амортизаційних відрахувань)</t>
  </si>
  <si>
    <t>витрати на оренду основних засобів</t>
  </si>
  <si>
    <t>витрати на чистку килимів (компанія "Чисте місто")</t>
  </si>
  <si>
    <t>витрати за надання доступу до онлайн-сервісу E-tender.ua з правом користування програмною продукцією</t>
  </si>
  <si>
    <t>витрати по ремонту орендованого автомобільного транспорту</t>
  </si>
  <si>
    <t>витрати на запчастини для орендованого автомобільного транспорту</t>
  </si>
  <si>
    <t xml:space="preserve">нарахування на преміальні виплати та виплати згідно листків непрацездатності </t>
  </si>
  <si>
    <t>преміювання до свят</t>
  </si>
  <si>
    <t>відшкодування  згідно листків непрацездатності (5 днів)</t>
  </si>
  <si>
    <t>надання медичних послуг</t>
  </si>
  <si>
    <t>витрати на розміщення та публікацію інформаційних матеріалів</t>
  </si>
  <si>
    <t>витрати на охорону праці, техніку безпеки</t>
  </si>
  <si>
    <t>витрати на паливно-мастильні матеріали для орендованого автомобіля</t>
  </si>
  <si>
    <t>реалізація матеріалів та послуг для спільної діяльності</t>
  </si>
  <si>
    <t>дохід від безоплатно отриманих реагентів, дезинфікуючих засобів</t>
  </si>
  <si>
    <t>перерахунок ПДВ</t>
  </si>
  <si>
    <t>за 1 півріччя 2023 року</t>
  </si>
  <si>
    <t>Дохід від участі в капіталі (40 % прибутку отриманого від спільної діяльності)</t>
  </si>
  <si>
    <t>Втрати від участі в капіталі (5 % збитку отриманих від спільної діяльності)</t>
  </si>
  <si>
    <r>
      <t>Фінансові витрати</t>
    </r>
    <r>
      <rPr>
        <sz val="16"/>
        <color theme="1"/>
        <rFont val="Times New Roman"/>
        <family val="1"/>
        <charset val="204"/>
      </rPr>
      <t xml:space="preserve"> (відсотки за кредитними договорами)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</si>
  <si>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</si>
  <si>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t>Факт за 1 півріччя 2023 року</t>
  </si>
  <si>
    <t>графічна станція обробки "OsiriXMD.12-13"</t>
  </si>
  <si>
    <t>мікроконвексний датчик для УЗД</t>
  </si>
  <si>
    <t>пробозабірник</t>
  </si>
  <si>
    <t>голка до аналізатора R-KIT PROBE</t>
  </si>
  <si>
    <t>сейф офісний</t>
  </si>
  <si>
    <t>клавіатура</t>
  </si>
  <si>
    <t>лампа галогенна</t>
  </si>
  <si>
    <t>електролобзик</t>
  </si>
  <si>
    <t>тонометр, 4 шт.</t>
  </si>
  <si>
    <t>розробка програмного забезпечення Printer 2</t>
  </si>
  <si>
    <t>універсальний драйвер для фіскальних реєстраторів</t>
  </si>
  <si>
    <t>програмне забезпечення для автоматизації бізнесу (1 ліцензія)</t>
  </si>
  <si>
    <t>встановлення металопластикової конструкції</t>
  </si>
  <si>
    <t>металева конструкція на 3-му поверсі будівлі</t>
  </si>
  <si>
    <t>майданчик для генератора</t>
  </si>
  <si>
    <t>монтаж дверного блока рентгенозахисних дверей</t>
  </si>
  <si>
    <t>поточний ремонт кабінету на 4-му поверсі</t>
  </si>
  <si>
    <t>поточний ремонт рентгенологічного кабінету на 1-му прверсі</t>
  </si>
  <si>
    <t>система очистки води</t>
  </si>
  <si>
    <t>Придбання (виготовлення) основних засобів, усього, у тому числі:</t>
  </si>
  <si>
    <t>Придбання (створення) нематеріальних активів, усього, у тому числі:</t>
  </si>
  <si>
    <t>Модернізація, модифікація (добудова, дообладнання, реконструкція) основних засобів, усього, у тому числі:</t>
  </si>
  <si>
    <t>витрати на інкасацію Ощадбанк/ АКОРДБАНК</t>
  </si>
  <si>
    <t>витрати на ключі електронно-цифрового підпису</t>
  </si>
  <si>
    <t>витрати на розміщення інформації на сайтах в мережі інтернет</t>
  </si>
  <si>
    <t>нетипові операційні витрати (розшифрувати)</t>
  </si>
  <si>
    <t>дохід від безоплатно отриманих основних засобів</t>
  </si>
  <si>
    <t>за 1 півріччя 2024 року</t>
  </si>
  <si>
    <t>Звітний за 1 півріччя 2024 року</t>
  </si>
  <si>
    <t>В.о. директора КП “МЛДЦ”</t>
  </si>
  <si>
    <t xml:space="preserve">Петро ГРАНКІВСЬКИЙ </t>
  </si>
  <si>
    <t>В. о. директора КП “МЛДЦ”</t>
  </si>
  <si>
    <t>План за 1 півріччя
2024 року</t>
  </si>
  <si>
    <t>Факт за 1 півріччя
2024 року</t>
  </si>
  <si>
    <t>Петро ГРАНКІВСЬКИЙ</t>
  </si>
  <si>
    <t xml:space="preserve"> Петро ГРАНКІВСЬКИЙ </t>
  </si>
  <si>
    <t>План на 1 півріччя
2024 року</t>
  </si>
  <si>
    <t>В. о. директора КП "МЛДЦ"</t>
  </si>
  <si>
    <r>
      <t xml:space="preserve">до звіту про виконання показників фінансового плану за 1 півріччя 2024 року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</si>
  <si>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Факт за 1 півріччя 2023 року
</t>
  </si>
  <si>
    <t>План
звітного 2024 року</t>
  </si>
  <si>
    <t>Факт за 1 півріччя 2024 року</t>
  </si>
  <si>
    <t>План на 1 півріччя 2024 року</t>
  </si>
  <si>
    <t>7. Джерела капітальних інвестицій за 1 півріччя 2024 року</t>
  </si>
  <si>
    <t>Звітне 1 півріччя 2024 року</t>
  </si>
  <si>
    <t>за 1 півріччя 2024 рік</t>
  </si>
  <si>
    <t>Факт 
за 1 півріччя 2023 року</t>
  </si>
  <si>
    <t>План 
за 1 півріччя
2024 року</t>
  </si>
  <si>
    <t>Факт 
за 1 півріччя
2024 року</t>
  </si>
  <si>
    <t>коагулятор</t>
  </si>
  <si>
    <t>моноблок 4 шт.</t>
  </si>
  <si>
    <t>холтерівська система</t>
  </si>
  <si>
    <t>ремонт імунохемілюмінесцентного аналізатору SIEMENS IMMULITE 2000</t>
  </si>
  <si>
    <t>кабель пацієнта на 10 відведень до електрокардіогафа, 5 шт.</t>
  </si>
  <si>
    <t>манжета для монітору (велика)</t>
  </si>
  <si>
    <t>компакт 771 ЕКО</t>
  </si>
  <si>
    <t>літера пластикова для зовнішньої вивіски</t>
  </si>
  <si>
    <t>поручні поліровані з нержавіючої сталі</t>
  </si>
  <si>
    <t>ролети тканині, 3 шт.</t>
  </si>
  <si>
    <t>технічне обслуговування вогнегасників</t>
  </si>
  <si>
    <t>витрати за надання доступу до онлайн-сервісу електронного документообігу у "Вчасно"</t>
  </si>
  <si>
    <t>еквайрінг</t>
  </si>
  <si>
    <t>витрати на оплату за розрахунково-касове обслуговування УКРСИББАНК</t>
  </si>
  <si>
    <t>витрати на послуги з постачання програми для роботи в МЕДОК</t>
  </si>
  <si>
    <t>витрати на періодичні видання</t>
  </si>
  <si>
    <t>витрати на послуги "Паталогоанатомічного бюро"</t>
  </si>
  <si>
    <t xml:space="preserve">витрати на послуги по клінічній лабораторній діагностиці ТОВ "СІНЕВО Україна" </t>
  </si>
  <si>
    <t>витрати на страхування медичних працівників та цивільно правової відповідальності водіїв</t>
  </si>
  <si>
    <t>інші витрати (передача безоплатно отриманих лікарських засобів КНП ВМКЛ №3)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</si>
</sst>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_);_(* \(#,##0\);_(* \-_);_(@_)"/>
    <numFmt numFmtId="181" formatCode="_(* #,##0.0_);_(* \(#,##0.0\);_(* \-_);_(@_)"/>
  </numFmts>
  <fonts count="10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05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69" fontId="74" fillId="28" borderId="3" xfId="206" applyNumberFormat="1" applyFont="1" applyFill="1" applyBorder="1" applyAlignment="1">
      <alignment horizontal="right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8" fontId="80" fillId="28" borderId="3" xfId="0" applyNumberFormat="1" applyFont="1" applyFill="1" applyBorder="1" applyAlignment="1">
      <alignment horizontal="center" vertical="center" wrapText="1"/>
    </xf>
    <xf numFmtId="178" fontId="79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0" fillId="0" borderId="3" xfId="0" applyFont="1" applyBorder="1" applyAlignment="1">
      <alignment horizontal="left" vertical="center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5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5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5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Alignment="1">
      <alignment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2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2" fillId="28" borderId="3" xfId="245" applyFont="1" applyFill="1" applyBorder="1" applyAlignment="1">
      <alignment horizontal="left" vertical="center" wrapText="1"/>
    </xf>
    <xf numFmtId="173" fontId="82" fillId="28" borderId="3" xfId="0" applyNumberFormat="1" applyFont="1" applyFill="1" applyBorder="1" applyAlignment="1">
      <alignment horizontal="center" vertical="center" wrapText="1"/>
    </xf>
    <xf numFmtId="169" fontId="82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2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2" fillId="0" borderId="0" xfId="245" applyFont="1" applyFill="1" applyBorder="1" applyAlignment="1">
      <alignment vertical="center"/>
    </xf>
    <xf numFmtId="0" fontId="84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2" fillId="22" borderId="3" xfId="0" applyFont="1" applyFill="1" applyBorder="1" applyAlignment="1">
      <alignment horizontal="left" vertical="center" wrapText="1"/>
    </xf>
    <xf numFmtId="0" fontId="82" fillId="22" borderId="3" xfId="0" applyFont="1" applyFill="1" applyBorder="1" applyAlignment="1">
      <alignment horizontal="center" vertical="center" wrapText="1"/>
    </xf>
    <xf numFmtId="179" fontId="82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85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right" vertical="center"/>
    </xf>
    <xf numFmtId="0" fontId="65" fillId="0" borderId="0" xfId="0" applyFont="1" applyFill="1" applyAlignment="1">
      <alignment vertical="center"/>
    </xf>
    <xf numFmtId="0" fontId="77" fillId="28" borderId="0" xfId="0" applyFont="1" applyFill="1" applyBorder="1" applyAlignment="1">
      <alignment horizontal="left" vertical="center" wrapText="1"/>
    </xf>
    <xf numFmtId="3" fontId="77" fillId="28" borderId="0" xfId="0" applyNumberFormat="1" applyFont="1" applyFill="1" applyBorder="1" applyAlignment="1">
      <alignment horizontal="center" vertical="center" wrapText="1"/>
    </xf>
    <xf numFmtId="170" fontId="77" fillId="28" borderId="0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horizontal="left" vertical="center" wrapText="1" shrinkToFit="1"/>
    </xf>
    <xf numFmtId="0" fontId="77" fillId="28" borderId="0" xfId="0" applyFont="1" applyFill="1" applyAlignment="1">
      <alignment vertical="center"/>
    </xf>
    <xf numFmtId="0" fontId="86" fillId="28" borderId="0" xfId="0" applyFont="1" applyFill="1" applyAlignment="1">
      <alignment horizontal="center" vertical="center"/>
    </xf>
    <xf numFmtId="170" fontId="65" fillId="28" borderId="0" xfId="0" applyNumberFormat="1" applyFont="1" applyFill="1" applyAlignment="1">
      <alignment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right" vertical="center"/>
    </xf>
    <xf numFmtId="170" fontId="65" fillId="0" borderId="0" xfId="0" applyNumberFormat="1" applyFont="1" applyFill="1" applyAlignment="1">
      <alignment vertical="center"/>
    </xf>
    <xf numFmtId="0" fontId="92" fillId="0" borderId="0" xfId="0" applyFont="1" applyFill="1" applyAlignment="1">
      <alignment vertical="center"/>
    </xf>
    <xf numFmtId="0" fontId="91" fillId="0" borderId="0" xfId="0" applyFont="1"/>
    <xf numFmtId="0" fontId="65" fillId="0" borderId="3" xfId="0" applyFont="1" applyFill="1" applyBorder="1" applyAlignment="1">
      <alignment horizontal="center" vertical="center"/>
    </xf>
    <xf numFmtId="0" fontId="94" fillId="28" borderId="0" xfId="0" applyFont="1" applyFill="1" applyBorder="1" applyAlignment="1">
      <alignment horizontal="left" vertical="center" wrapText="1"/>
    </xf>
    <xf numFmtId="0" fontId="94" fillId="28" borderId="0" xfId="0" applyNumberFormat="1" applyFont="1" applyFill="1" applyBorder="1" applyAlignment="1">
      <alignment horizontal="center" vertical="center"/>
    </xf>
    <xf numFmtId="173" fontId="94" fillId="28" borderId="0" xfId="0" applyNumberFormat="1" applyFont="1" applyFill="1" applyBorder="1" applyAlignment="1">
      <alignment horizontal="center" vertical="center" wrapText="1"/>
    </xf>
    <xf numFmtId="169" fontId="94" fillId="28" borderId="0" xfId="206" applyNumberFormat="1" applyFont="1" applyFill="1" applyBorder="1" applyAlignment="1">
      <alignment horizontal="right" vertical="center" wrapText="1"/>
    </xf>
    <xf numFmtId="170" fontId="94" fillId="28" borderId="0" xfId="0" quotePrefix="1" applyNumberFormat="1" applyFont="1" applyFill="1" applyBorder="1" applyAlignment="1">
      <alignment vertical="center" wrapText="1"/>
    </xf>
    <xf numFmtId="0" fontId="91" fillId="28" borderId="0" xfId="0" applyFont="1" applyFill="1"/>
    <xf numFmtId="0" fontId="87" fillId="22" borderId="14" xfId="0" applyFont="1" applyFill="1" applyBorder="1" applyAlignment="1">
      <alignment horizontal="center" vertical="center"/>
    </xf>
    <xf numFmtId="0" fontId="87" fillId="22" borderId="14" xfId="0" applyFont="1" applyFill="1" applyBorder="1" applyAlignment="1">
      <alignment horizontal="center" vertical="center" wrapText="1"/>
    </xf>
    <xf numFmtId="0" fontId="87" fillId="22" borderId="14" xfId="0" applyFont="1" applyFill="1" applyBorder="1" applyAlignment="1">
      <alignment horizontal="center" vertical="center" wrapText="1" shrinkToFit="1"/>
    </xf>
    <xf numFmtId="0" fontId="87" fillId="22" borderId="3" xfId="0" applyFont="1" applyFill="1" applyBorder="1" applyAlignment="1">
      <alignment horizontal="center" vertical="center"/>
    </xf>
    <xf numFmtId="0" fontId="87" fillId="22" borderId="3" xfId="0" applyFont="1" applyFill="1" applyBorder="1" applyAlignment="1">
      <alignment horizontal="center" vertical="center" wrapText="1"/>
    </xf>
    <xf numFmtId="0" fontId="96" fillId="22" borderId="3" xfId="0" applyFont="1" applyFill="1" applyBorder="1" applyAlignment="1">
      <alignment horizontal="left" vertical="center" wrapText="1"/>
    </xf>
    <xf numFmtId="179" fontId="87" fillId="28" borderId="3" xfId="0" applyNumberFormat="1" applyFont="1" applyFill="1" applyBorder="1" applyAlignment="1">
      <alignment horizontal="center" vertical="center" wrapText="1"/>
    </xf>
    <xf numFmtId="0" fontId="97" fillId="22" borderId="3" xfId="0" applyFont="1" applyFill="1" applyBorder="1" applyAlignment="1">
      <alignment horizontal="left" vertical="center" wrapText="1"/>
    </xf>
    <xf numFmtId="0" fontId="97" fillId="22" borderId="3" xfId="0" applyFont="1" applyFill="1" applyBorder="1" applyAlignment="1">
      <alignment horizontal="center" vertical="center" wrapText="1"/>
    </xf>
    <xf numFmtId="179" fontId="97" fillId="28" borderId="3" xfId="0" applyNumberFormat="1" applyFont="1" applyFill="1" applyBorder="1" applyAlignment="1">
      <alignment horizontal="center" vertical="center" wrapText="1"/>
    </xf>
    <xf numFmtId="0" fontId="87" fillId="22" borderId="3" xfId="0" applyFont="1" applyFill="1" applyBorder="1" applyAlignment="1">
      <alignment horizontal="left" vertical="center"/>
    </xf>
    <xf numFmtId="0" fontId="97" fillId="0" borderId="3" xfId="0" applyFont="1" applyBorder="1" applyAlignment="1">
      <alignment horizontal="left" vertical="center" wrapText="1"/>
    </xf>
    <xf numFmtId="0" fontId="97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87" fillId="28" borderId="0" xfId="0" applyFont="1" applyFill="1" applyAlignment="1">
      <alignment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28" borderId="19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/>
    </xf>
    <xf numFmtId="177" fontId="5" fillId="0" borderId="27" xfId="0" applyNumberFormat="1" applyFont="1" applyFill="1" applyBorder="1" applyAlignment="1">
      <alignment horizontal="center" vertical="center" wrapText="1"/>
    </xf>
    <xf numFmtId="177" fontId="4" fillId="0" borderId="27" xfId="0" applyNumberFormat="1" applyFont="1" applyFill="1" applyBorder="1" applyAlignment="1">
      <alignment horizontal="center" vertical="center" wrapText="1"/>
    </xf>
    <xf numFmtId="0" fontId="5" fillId="28" borderId="27" xfId="0" applyFont="1" applyFill="1" applyBorder="1" applyAlignment="1">
      <alignment horizontal="left" vertical="center" wrapText="1"/>
    </xf>
    <xf numFmtId="0" fontId="92" fillId="22" borderId="27" xfId="0" applyFont="1" applyFill="1" applyBorder="1" applyAlignment="1">
      <alignment horizontal="center" vertical="center" wrapText="1"/>
    </xf>
    <xf numFmtId="177" fontId="4" fillId="0" borderId="27" xfId="0" applyNumberFormat="1" applyFont="1" applyFill="1" applyBorder="1" applyAlignment="1">
      <alignment horizontal="right" vertical="center" wrapText="1"/>
    </xf>
    <xf numFmtId="177" fontId="5" fillId="0" borderId="27" xfId="0" applyNumberFormat="1" applyFont="1" applyFill="1" applyBorder="1" applyAlignment="1">
      <alignment horizontal="right" vertical="center" wrapText="1"/>
    </xf>
    <xf numFmtId="0" fontId="65" fillId="0" borderId="27" xfId="0" applyFont="1" applyBorder="1" applyAlignment="1">
      <alignment horizontal="left" vertical="center"/>
    </xf>
    <xf numFmtId="177" fontId="65" fillId="22" borderId="27" xfId="0" quotePrefix="1" applyNumberFormat="1" applyFont="1" applyFill="1" applyBorder="1" applyAlignment="1">
      <alignment horizontal="center" vertical="center"/>
    </xf>
    <xf numFmtId="177" fontId="82" fillId="28" borderId="3" xfId="0" applyNumberFormat="1" applyFont="1" applyFill="1" applyBorder="1" applyAlignment="1">
      <alignment horizontal="left" vertical="center" wrapText="1"/>
    </xf>
    <xf numFmtId="177" fontId="65" fillId="28" borderId="3" xfId="0" quotePrefix="1" applyNumberFormat="1" applyFont="1" applyFill="1" applyBorder="1" applyAlignment="1">
      <alignment horizontal="center" vertical="center"/>
    </xf>
    <xf numFmtId="177" fontId="82" fillId="28" borderId="3" xfId="0" applyNumberFormat="1" applyFont="1" applyFill="1" applyBorder="1" applyAlignment="1">
      <alignment horizontal="center" vertical="center" wrapText="1"/>
    </xf>
    <xf numFmtId="177" fontId="65" fillId="28" borderId="3" xfId="0" applyNumberFormat="1" applyFont="1" applyFill="1" applyBorder="1" applyAlignment="1">
      <alignment horizontal="left" vertical="center" wrapText="1"/>
    </xf>
    <xf numFmtId="177" fontId="65" fillId="28" borderId="3" xfId="0" applyNumberFormat="1" applyFont="1" applyFill="1" applyBorder="1" applyAlignment="1">
      <alignment horizontal="center" vertical="center" wrapText="1"/>
    </xf>
    <xf numFmtId="177" fontId="65" fillId="28" borderId="3" xfId="0" applyNumberFormat="1" applyFont="1" applyFill="1" applyBorder="1" applyAlignment="1">
      <alignment horizontal="center" vertical="center"/>
    </xf>
    <xf numFmtId="0" fontId="92" fillId="22" borderId="27" xfId="0" quotePrefix="1" applyFont="1" applyFill="1" applyBorder="1" applyAlignment="1">
      <alignment horizontal="center" vertical="center"/>
    </xf>
    <xf numFmtId="180" fontId="5" fillId="0" borderId="27" xfId="0" applyNumberFormat="1" applyFont="1" applyFill="1" applyBorder="1" applyAlignment="1">
      <alignment horizontal="left" vertical="center" wrapText="1"/>
    </xf>
    <xf numFmtId="180" fontId="65" fillId="0" borderId="27" xfId="0" applyNumberFormat="1" applyFont="1" applyFill="1" applyBorder="1" applyAlignment="1">
      <alignment horizontal="left" vertical="center"/>
    </xf>
    <xf numFmtId="180" fontId="65" fillId="0" borderId="27" xfId="0" applyNumberFormat="1" applyFont="1" applyFill="1" applyBorder="1" applyAlignment="1">
      <alignment horizontal="center" vertical="center" wrapText="1"/>
    </xf>
    <xf numFmtId="169" fontId="66" fillId="28" borderId="3" xfId="206" applyNumberFormat="1" applyFont="1" applyFill="1" applyBorder="1" applyAlignment="1">
      <alignment horizontal="right" vertical="center" wrapText="1"/>
    </xf>
    <xf numFmtId="179" fontId="5" fillId="28" borderId="3" xfId="0" applyNumberFormat="1" applyFont="1" applyFill="1" applyBorder="1" applyAlignment="1">
      <alignment horizontal="center" vertical="center" wrapText="1"/>
    </xf>
    <xf numFmtId="179" fontId="72" fillId="28" borderId="3" xfId="0" applyNumberFormat="1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vertical="center"/>
    </xf>
    <xf numFmtId="179" fontId="98" fillId="28" borderId="3" xfId="0" applyNumberFormat="1" applyFont="1" applyFill="1" applyBorder="1" applyAlignment="1">
      <alignment horizontal="center" vertical="center" wrapText="1"/>
    </xf>
    <xf numFmtId="177" fontId="72" fillId="28" borderId="27" xfId="0" applyNumberFormat="1" applyFont="1" applyFill="1" applyBorder="1" applyAlignment="1">
      <alignment horizontal="center" vertical="center" wrapText="1"/>
    </xf>
    <xf numFmtId="177" fontId="72" fillId="28" borderId="3" xfId="206" applyNumberFormat="1" applyFont="1" applyFill="1" applyBorder="1" applyAlignment="1">
      <alignment horizontal="right" vertical="center" wrapText="1"/>
    </xf>
    <xf numFmtId="177" fontId="5" fillId="0" borderId="30" xfId="0" applyNumberFormat="1" applyFont="1" applyFill="1" applyBorder="1" applyAlignment="1">
      <alignment horizontal="center" vertical="center" wrapText="1"/>
    </xf>
    <xf numFmtId="180" fontId="76" fillId="0" borderId="0" xfId="0" applyNumberFormat="1" applyFont="1" applyFill="1" applyBorder="1" applyAlignment="1">
      <alignment horizontal="right" vertical="center"/>
    </xf>
    <xf numFmtId="180" fontId="77" fillId="0" borderId="3" xfId="0" applyNumberFormat="1" applyFont="1" applyFill="1" applyBorder="1" applyAlignment="1">
      <alignment horizontal="center" vertical="center" wrapText="1"/>
    </xf>
    <xf numFmtId="180" fontId="77" fillId="0" borderId="14" xfId="0" applyNumberFormat="1" applyFont="1" applyFill="1" applyBorder="1" applyAlignment="1">
      <alignment horizontal="center" vertical="center" wrapText="1"/>
    </xf>
    <xf numFmtId="180" fontId="76" fillId="28" borderId="3" xfId="0" applyNumberFormat="1" applyFont="1" applyFill="1" applyBorder="1" applyAlignment="1">
      <alignment horizontal="left" vertical="center" wrapText="1"/>
    </xf>
    <xf numFmtId="180" fontId="77" fillId="28" borderId="3" xfId="0" applyNumberFormat="1" applyFont="1" applyFill="1" applyBorder="1" applyAlignment="1">
      <alignment horizontal="left" vertical="center" wrapText="1"/>
    </xf>
    <xf numFmtId="180" fontId="70" fillId="0" borderId="3" xfId="0" applyNumberFormat="1" applyFont="1" applyFill="1" applyBorder="1" applyAlignment="1">
      <alignment horizontal="right" vertical="center" wrapText="1"/>
    </xf>
    <xf numFmtId="180" fontId="66" fillId="0" borderId="3" xfId="0" applyNumberFormat="1" applyFont="1" applyFill="1" applyBorder="1" applyAlignment="1">
      <alignment horizontal="right" vertical="center" wrapText="1"/>
    </xf>
    <xf numFmtId="180" fontId="76" fillId="28" borderId="3" xfId="0" applyNumberFormat="1" applyFont="1" applyFill="1" applyBorder="1" applyAlignment="1">
      <alignment horizontal="right" vertical="center" wrapText="1"/>
    </xf>
    <xf numFmtId="180" fontId="76" fillId="0" borderId="3" xfId="0" applyNumberFormat="1" applyFont="1" applyFill="1" applyBorder="1" applyAlignment="1">
      <alignment horizontal="right" vertical="center" wrapText="1"/>
    </xf>
    <xf numFmtId="180" fontId="77" fillId="0" borderId="3" xfId="0" applyNumberFormat="1" applyFont="1" applyFill="1" applyBorder="1" applyAlignment="1">
      <alignment horizontal="right" vertical="center" wrapText="1"/>
    </xf>
    <xf numFmtId="180" fontId="76" fillId="28" borderId="0" xfId="0" applyNumberFormat="1" applyFont="1" applyFill="1" applyBorder="1" applyAlignment="1">
      <alignment horizontal="left" vertical="center" wrapText="1"/>
    </xf>
    <xf numFmtId="180" fontId="65" fillId="28" borderId="0" xfId="0" applyNumberFormat="1" applyFont="1" applyFill="1" applyBorder="1" applyAlignment="1">
      <alignment horizontal="left" vertical="center" wrapText="1"/>
    </xf>
    <xf numFmtId="180" fontId="65" fillId="0" borderId="0" xfId="0" applyNumberFormat="1" applyFont="1" applyFill="1" applyBorder="1" applyAlignment="1">
      <alignment horizontal="left" vertical="center" wrapText="1"/>
    </xf>
    <xf numFmtId="180" fontId="65" fillId="0" borderId="0" xfId="0" applyNumberFormat="1" applyFont="1" applyFill="1" applyBorder="1" applyAlignment="1">
      <alignment horizontal="right" vertical="center"/>
    </xf>
    <xf numFmtId="180" fontId="65" fillId="0" borderId="0" xfId="0" applyNumberFormat="1" applyFont="1" applyFill="1" applyBorder="1" applyAlignment="1">
      <alignment horizontal="right" vertical="center" wrapText="1"/>
    </xf>
    <xf numFmtId="180" fontId="82" fillId="0" borderId="0" xfId="0" applyNumberFormat="1" applyFont="1" applyFill="1" applyBorder="1" applyAlignment="1">
      <alignment horizontal="right" vertical="center"/>
    </xf>
    <xf numFmtId="180" fontId="76" fillId="28" borderId="3" xfId="0" quotePrefix="1" applyNumberFormat="1" applyFont="1" applyFill="1" applyBorder="1" applyAlignment="1">
      <alignment horizontal="right" vertical="center" wrapText="1"/>
    </xf>
    <xf numFmtId="180" fontId="77" fillId="28" borderId="3" xfId="0" applyNumberFormat="1" applyFont="1" applyFill="1" applyBorder="1" applyAlignment="1">
      <alignment horizontal="right" vertical="center" wrapText="1"/>
    </xf>
    <xf numFmtId="180" fontId="77" fillId="28" borderId="3" xfId="0" quotePrefix="1" applyNumberFormat="1" applyFont="1" applyFill="1" applyBorder="1" applyAlignment="1">
      <alignment horizontal="right" vertical="center" wrapText="1"/>
    </xf>
    <xf numFmtId="180" fontId="65" fillId="0" borderId="0" xfId="0" applyNumberFormat="1" applyFont="1" applyFill="1" applyAlignment="1">
      <alignment horizontal="right" vertical="center"/>
    </xf>
    <xf numFmtId="180" fontId="76" fillId="28" borderId="0" xfId="0" quotePrefix="1" applyNumberFormat="1" applyFont="1" applyFill="1" applyBorder="1" applyAlignment="1">
      <alignment horizontal="right"/>
    </xf>
    <xf numFmtId="180" fontId="77" fillId="28" borderId="0" xfId="0" applyNumberFormat="1" applyFont="1" applyFill="1" applyBorder="1" applyAlignment="1">
      <alignment horizontal="right" vertical="center"/>
    </xf>
    <xf numFmtId="180" fontId="65" fillId="28" borderId="0" xfId="0" applyNumberFormat="1" applyFont="1" applyFill="1" applyBorder="1" applyAlignment="1">
      <alignment horizontal="right" vertical="center"/>
    </xf>
    <xf numFmtId="180" fontId="65" fillId="28" borderId="0" xfId="0" applyNumberFormat="1" applyFont="1" applyFill="1" applyAlignment="1">
      <alignment horizontal="right" vertical="center"/>
    </xf>
    <xf numFmtId="180" fontId="65" fillId="0" borderId="0" xfId="0" applyNumberFormat="1" applyFont="1" applyFill="1" applyBorder="1" applyAlignment="1">
      <alignment horizontal="left" vertical="center"/>
    </xf>
    <xf numFmtId="180" fontId="8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5" fillId="0" borderId="3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80" fillId="0" borderId="34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80" fillId="0" borderId="3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0" fillId="0" borderId="3" xfId="0" quotePrefix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80" fillId="0" borderId="27" xfId="0" quotePrefix="1" applyFont="1" applyFill="1" applyBorder="1" applyAlignment="1">
      <alignment horizontal="center" vertical="center"/>
    </xf>
    <xf numFmtId="0" fontId="80" fillId="0" borderId="30" xfId="0" quotePrefix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left" vertical="center"/>
    </xf>
    <xf numFmtId="173" fontId="65" fillId="28" borderId="3" xfId="0" applyNumberFormat="1" applyFont="1" applyFill="1" applyBorder="1" applyAlignment="1">
      <alignment horizontal="right" vertical="center" wrapText="1"/>
    </xf>
    <xf numFmtId="169" fontId="72" fillId="28" borderId="3" xfId="206" applyNumberFormat="1" applyFont="1" applyFill="1" applyBorder="1" applyAlignment="1">
      <alignment horizontal="right" vertical="center" wrapText="1"/>
    </xf>
    <xf numFmtId="173" fontId="72" fillId="28" borderId="3" xfId="0" applyNumberFormat="1" applyFont="1" applyFill="1" applyBorder="1" applyAlignment="1">
      <alignment horizontal="center" vertical="center" wrapText="1"/>
    </xf>
    <xf numFmtId="177" fontId="77" fillId="28" borderId="3" xfId="0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vertical="center"/>
    </xf>
    <xf numFmtId="0" fontId="77" fillId="0" borderId="0" xfId="0" applyFont="1" applyFill="1" applyAlignment="1">
      <alignment vertical="center"/>
    </xf>
    <xf numFmtId="0" fontId="77" fillId="0" borderId="0" xfId="0" applyFont="1" applyFill="1" applyAlignment="1">
      <alignment horizontal="right" vertical="center"/>
    </xf>
    <xf numFmtId="0" fontId="76" fillId="0" borderId="0" xfId="0" applyFont="1" applyFill="1" applyBorder="1" applyAlignment="1">
      <alignment horizontal="left" vertical="center"/>
    </xf>
    <xf numFmtId="0" fontId="82" fillId="0" borderId="0" xfId="0" applyFont="1" applyFill="1" applyBorder="1" applyAlignment="1">
      <alignment horizontal="left" vertical="center"/>
    </xf>
    <xf numFmtId="0" fontId="77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horizontal="center" vertical="center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3" fontId="77" fillId="0" borderId="3" xfId="0" applyNumberFormat="1" applyFont="1" applyFill="1" applyBorder="1" applyAlignment="1">
      <alignment horizontal="center" vertical="center" wrapText="1"/>
    </xf>
    <xf numFmtId="0" fontId="77" fillId="0" borderId="0" xfId="0" applyNumberFormat="1" applyFont="1" applyFill="1" applyBorder="1" applyAlignment="1">
      <alignment horizontal="left" vertical="center" wrapText="1" shrinkToFit="1"/>
    </xf>
    <xf numFmtId="179" fontId="77" fillId="0" borderId="0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right" vertical="center"/>
    </xf>
    <xf numFmtId="169" fontId="76" fillId="0" borderId="0" xfId="0" applyNumberFormat="1" applyFont="1" applyFill="1" applyBorder="1" applyAlignment="1">
      <alignment horizontal="right" vertical="center"/>
    </xf>
    <xf numFmtId="0" fontId="88" fillId="0" borderId="0" xfId="0" applyFont="1" applyFill="1" applyAlignment="1">
      <alignment vertical="center"/>
    </xf>
    <xf numFmtId="0" fontId="89" fillId="0" borderId="0" xfId="0" applyFont="1" applyFill="1" applyAlignment="1">
      <alignment vertical="center"/>
    </xf>
    <xf numFmtId="0" fontId="89" fillId="0" borderId="0" xfId="0" applyFont="1" applyFill="1"/>
    <xf numFmtId="0" fontId="89" fillId="0" borderId="0" xfId="0" applyFont="1" applyFill="1" applyAlignment="1">
      <alignment horizontal="center" vertical="center"/>
    </xf>
    <xf numFmtId="0" fontId="77" fillId="0" borderId="3" xfId="0" applyNumberFormat="1" applyFont="1" applyFill="1" applyBorder="1" applyAlignment="1">
      <alignment horizontal="center" vertical="center"/>
    </xf>
    <xf numFmtId="0" fontId="77" fillId="0" borderId="3" xfId="0" applyNumberFormat="1" applyFont="1" applyFill="1" applyBorder="1"/>
    <xf numFmtId="0" fontId="77" fillId="0" borderId="15" xfId="0" applyNumberFormat="1" applyFont="1" applyFill="1" applyBorder="1" applyAlignment="1">
      <alignment horizontal="center"/>
    </xf>
    <xf numFmtId="0" fontId="77" fillId="0" borderId="16" xfId="0" applyNumberFormat="1" applyFont="1" applyFill="1" applyBorder="1" applyAlignment="1">
      <alignment horizontal="center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left"/>
    </xf>
    <xf numFmtId="177" fontId="76" fillId="0" borderId="0" xfId="0" applyNumberFormat="1" applyFont="1" applyFill="1" applyBorder="1" applyAlignment="1">
      <alignment horizontal="center" vertical="center" wrapText="1"/>
    </xf>
    <xf numFmtId="3" fontId="76" fillId="0" borderId="0" xfId="0" applyNumberFormat="1" applyFont="1" applyFill="1" applyBorder="1" applyAlignment="1">
      <alignment horizontal="left" vertical="center" wrapText="1"/>
    </xf>
    <xf numFmtId="3" fontId="76" fillId="0" borderId="0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center" vertical="center"/>
    </xf>
    <xf numFmtId="0" fontId="65" fillId="0" borderId="0" xfId="0" applyFont="1" applyFill="1" applyAlignment="1">
      <alignment vertical="center" wrapText="1" shrinkToFit="1"/>
    </xf>
    <xf numFmtId="0" fontId="65" fillId="0" borderId="0" xfId="0" applyFont="1" applyFill="1" applyBorder="1" applyAlignment="1">
      <alignment vertical="center" wrapText="1" shrinkToFit="1"/>
    </xf>
    <xf numFmtId="0" fontId="82" fillId="0" borderId="0" xfId="0" applyFont="1" applyFill="1" applyAlignment="1">
      <alignment horizontal="right" vertical="center"/>
    </xf>
    <xf numFmtId="180" fontId="74" fillId="28" borderId="3" xfId="0" applyNumberFormat="1" applyFont="1" applyFill="1" applyBorder="1" applyAlignment="1">
      <alignment horizontal="right" vertical="center" wrapText="1"/>
    </xf>
    <xf numFmtId="169" fontId="98" fillId="28" borderId="3" xfId="206" applyNumberFormat="1" applyFont="1" applyFill="1" applyBorder="1" applyAlignment="1">
      <alignment horizontal="right" vertical="center" wrapText="1"/>
    </xf>
    <xf numFmtId="0" fontId="92" fillId="29" borderId="3" xfId="0" applyFont="1" applyFill="1" applyBorder="1" applyAlignment="1">
      <alignment horizontal="left" vertical="center" wrapText="1"/>
    </xf>
    <xf numFmtId="0" fontId="92" fillId="29" borderId="3" xfId="0" quotePrefix="1" applyFont="1" applyFill="1" applyBorder="1" applyAlignment="1">
      <alignment horizontal="center" vertical="center"/>
    </xf>
    <xf numFmtId="179" fontId="82" fillId="29" borderId="3" xfId="0" applyNumberFormat="1" applyFont="1" applyFill="1" applyBorder="1" applyAlignment="1">
      <alignment horizontal="center" vertical="center" wrapText="1"/>
    </xf>
    <xf numFmtId="179" fontId="98" fillId="29" borderId="3" xfId="0" applyNumberFormat="1" applyFont="1" applyFill="1" applyBorder="1" applyAlignment="1">
      <alignment horizontal="center" vertical="center" wrapText="1"/>
    </xf>
    <xf numFmtId="0" fontId="92" fillId="29" borderId="3" xfId="0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right" vertical="center" wrapText="1"/>
    </xf>
    <xf numFmtId="169" fontId="77" fillId="28" borderId="3" xfId="0" applyNumberFormat="1" applyFont="1" applyFill="1" applyBorder="1" applyAlignment="1">
      <alignment horizontal="right" vertical="center"/>
    </xf>
    <xf numFmtId="177" fontId="76" fillId="28" borderId="3" xfId="0" applyNumberFormat="1" applyFont="1" applyFill="1" applyBorder="1" applyAlignment="1">
      <alignment horizontal="right" vertical="center" wrapText="1"/>
    </xf>
    <xf numFmtId="178" fontId="76" fillId="28" borderId="3" xfId="0" applyNumberFormat="1" applyFont="1" applyFill="1" applyBorder="1" applyAlignment="1">
      <alignment horizontal="right" vertical="center" wrapText="1"/>
    </xf>
    <xf numFmtId="169" fontId="76" fillId="28" borderId="3" xfId="0" applyNumberFormat="1" applyFont="1" applyFill="1" applyBorder="1" applyAlignment="1">
      <alignment horizontal="right" vertical="center"/>
    </xf>
    <xf numFmtId="49" fontId="77" fillId="0" borderId="3" xfId="0" applyNumberFormat="1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center" vertical="center" wrapText="1"/>
    </xf>
    <xf numFmtId="49" fontId="76" fillId="28" borderId="3" xfId="0" quotePrefix="1" applyNumberFormat="1" applyFont="1" applyFill="1" applyBorder="1" applyAlignment="1">
      <alignment horizontal="center" vertical="center"/>
    </xf>
    <xf numFmtId="49" fontId="77" fillId="28" borderId="3" xfId="0" quotePrefix="1" applyNumberFormat="1" applyFont="1" applyFill="1" applyBorder="1" applyAlignment="1">
      <alignment horizontal="center" vertical="center"/>
    </xf>
    <xf numFmtId="49" fontId="77" fillId="28" borderId="3" xfId="0" applyNumberFormat="1" applyFont="1" applyFill="1" applyBorder="1" applyAlignment="1">
      <alignment horizontal="center" vertical="center" wrapText="1"/>
    </xf>
    <xf numFmtId="49" fontId="76" fillId="28" borderId="3" xfId="0" applyNumberFormat="1" applyFont="1" applyFill="1" applyBorder="1" applyAlignment="1">
      <alignment horizontal="center" vertical="center" wrapText="1"/>
    </xf>
    <xf numFmtId="177" fontId="99" fillId="0" borderId="27" xfId="0" applyNumberFormat="1" applyFont="1" applyFill="1" applyBorder="1" applyAlignment="1">
      <alignment horizontal="right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179" fontId="100" fillId="28" borderId="3" xfId="0" applyNumberFormat="1" applyFont="1" applyFill="1" applyBorder="1" applyAlignment="1">
      <alignment horizontal="center" vertical="center" wrapText="1"/>
    </xf>
    <xf numFmtId="181" fontId="76" fillId="28" borderId="3" xfId="206" applyNumberFormat="1" applyFont="1" applyFill="1" applyBorder="1" applyAlignment="1">
      <alignment horizontal="right" vertical="center" wrapText="1"/>
    </xf>
    <xf numFmtId="181" fontId="77" fillId="28" borderId="3" xfId="206" applyNumberFormat="1" applyFont="1" applyFill="1" applyBorder="1" applyAlignment="1">
      <alignment horizontal="right" vertical="center" wrapText="1"/>
    </xf>
    <xf numFmtId="181" fontId="74" fillId="28" borderId="3" xfId="206" applyNumberFormat="1" applyFont="1" applyFill="1" applyBorder="1" applyAlignment="1">
      <alignment horizontal="right" vertical="center" wrapText="1"/>
    </xf>
    <xf numFmtId="181" fontId="76" fillId="28" borderId="3" xfId="0" applyNumberFormat="1" applyFont="1" applyFill="1" applyBorder="1" applyAlignment="1">
      <alignment horizontal="right" vertical="center" wrapText="1"/>
    </xf>
    <xf numFmtId="181" fontId="74" fillId="28" borderId="3" xfId="0" applyNumberFormat="1" applyFont="1" applyFill="1" applyBorder="1" applyAlignment="1">
      <alignment horizontal="right" vertical="center" wrapText="1"/>
    </xf>
    <xf numFmtId="181" fontId="73" fillId="28" borderId="3" xfId="0" applyNumberFormat="1" applyFont="1" applyFill="1" applyBorder="1" applyAlignment="1">
      <alignment horizontal="right" vertical="center" wrapText="1"/>
    </xf>
    <xf numFmtId="180" fontId="74" fillId="0" borderId="3" xfId="0" applyNumberFormat="1" applyFont="1" applyFill="1" applyBorder="1" applyAlignment="1">
      <alignment horizontal="right" vertical="center" wrapText="1"/>
    </xf>
    <xf numFmtId="0" fontId="65" fillId="0" borderId="0" xfId="0" applyFont="1" applyFill="1" applyAlignment="1">
      <alignment vertical="center"/>
    </xf>
    <xf numFmtId="0" fontId="65" fillId="0" borderId="0" xfId="0" applyFont="1" applyFill="1" applyAlignment="1">
      <alignment vertical="center"/>
    </xf>
    <xf numFmtId="177" fontId="65" fillId="22" borderId="35" xfId="0" quotePrefix="1" applyNumberFormat="1" applyFont="1" applyFill="1" applyBorder="1" applyAlignment="1">
      <alignment horizontal="center" vertical="center"/>
    </xf>
    <xf numFmtId="177" fontId="5" fillId="0" borderId="35" xfId="0" applyNumberFormat="1" applyFont="1" applyFill="1" applyBorder="1" applyAlignment="1">
      <alignment horizontal="right" vertical="center" wrapText="1"/>
    </xf>
    <xf numFmtId="179" fontId="5" fillId="28" borderId="35" xfId="0" applyNumberFormat="1" applyFont="1" applyFill="1" applyBorder="1" applyAlignment="1">
      <alignment horizontal="center" vertical="center" wrapText="1"/>
    </xf>
    <xf numFmtId="179" fontId="72" fillId="28" borderId="35" xfId="0" applyNumberFormat="1" applyFont="1" applyFill="1" applyBorder="1" applyAlignment="1">
      <alignment horizontal="center" vertical="center" wrapText="1"/>
    </xf>
    <xf numFmtId="180" fontId="5" fillId="0" borderId="35" xfId="0" applyNumberFormat="1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80" fillId="0" borderId="36" xfId="0" applyFont="1" applyFill="1" applyBorder="1" applyAlignment="1">
      <alignment horizontal="center" vertical="center" wrapText="1"/>
    </xf>
    <xf numFmtId="177" fontId="5" fillId="0" borderId="36" xfId="0" applyNumberFormat="1" applyFont="1" applyFill="1" applyBorder="1" applyAlignment="1">
      <alignment horizontal="center" vertical="center" wrapText="1"/>
    </xf>
    <xf numFmtId="178" fontId="5" fillId="0" borderId="36" xfId="0" applyNumberFormat="1" applyFont="1" applyFill="1" applyBorder="1" applyAlignment="1">
      <alignment horizontal="center" vertical="center" wrapText="1"/>
    </xf>
    <xf numFmtId="178" fontId="72" fillId="0" borderId="36" xfId="0" applyNumberFormat="1" applyFont="1" applyFill="1" applyBorder="1" applyAlignment="1">
      <alignment horizontal="center" vertical="center" wrapText="1"/>
    </xf>
    <xf numFmtId="0" fontId="80" fillId="0" borderId="36" xfId="0" quotePrefix="1" applyFont="1" applyFill="1" applyBorder="1" applyAlignment="1">
      <alignment horizontal="center" vertical="center"/>
    </xf>
    <xf numFmtId="180" fontId="77" fillId="0" borderId="3" xfId="0" applyNumberFormat="1" applyFont="1" applyFill="1" applyBorder="1" applyAlignment="1">
      <alignment horizontal="center" vertical="center" wrapText="1"/>
    </xf>
    <xf numFmtId="177" fontId="82" fillId="0" borderId="3" xfId="0" applyNumberFormat="1" applyFont="1" applyFill="1" applyBorder="1" applyAlignment="1">
      <alignment horizontal="center" vertical="center" wrapText="1"/>
    </xf>
    <xf numFmtId="180" fontId="76" fillId="0" borderId="0" xfId="0" quotePrefix="1" applyNumberFormat="1" applyFont="1" applyFill="1" applyBorder="1" applyAlignment="1">
      <alignment horizontal="right"/>
    </xf>
    <xf numFmtId="0" fontId="65" fillId="0" borderId="3" xfId="0" applyFont="1" applyFill="1" applyBorder="1" applyAlignment="1">
      <alignment horizontal="center"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180" fontId="65" fillId="0" borderId="37" xfId="0" applyNumberFormat="1" applyFont="1" applyFill="1" applyBorder="1" applyAlignment="1">
      <alignment horizontal="left" vertical="center"/>
    </xf>
    <xf numFmtId="180" fontId="5" fillId="0" borderId="37" xfId="0" applyNumberFormat="1" applyFont="1" applyFill="1" applyBorder="1" applyAlignment="1">
      <alignment horizontal="left" vertical="center" wrapText="1"/>
    </xf>
    <xf numFmtId="180" fontId="65" fillId="0" borderId="37" xfId="0" applyNumberFormat="1" applyFont="1" applyFill="1" applyBorder="1" applyAlignment="1">
      <alignment horizontal="center" vertical="center" wrapText="1"/>
    </xf>
    <xf numFmtId="177" fontId="65" fillId="22" borderId="37" xfId="0" quotePrefix="1" applyNumberFormat="1" applyFont="1" applyFill="1" applyBorder="1" applyAlignment="1">
      <alignment horizontal="center" vertical="center"/>
    </xf>
    <xf numFmtId="179" fontId="5" fillId="28" borderId="37" xfId="0" applyNumberFormat="1" applyFont="1" applyFill="1" applyBorder="1" applyAlignment="1">
      <alignment horizontal="center" vertical="center" wrapText="1"/>
    </xf>
    <xf numFmtId="179" fontId="72" fillId="28" borderId="37" xfId="0" applyNumberFormat="1" applyFont="1" applyFill="1" applyBorder="1" applyAlignment="1">
      <alignment horizontal="center" vertical="center" wrapText="1"/>
    </xf>
    <xf numFmtId="0" fontId="5" fillId="28" borderId="37" xfId="0" applyFont="1" applyFill="1" applyBorder="1" applyAlignment="1">
      <alignment horizontal="left" vertical="center" wrapText="1"/>
    </xf>
    <xf numFmtId="177" fontId="65" fillId="28" borderId="37" xfId="0" applyNumberFormat="1" applyFont="1" applyFill="1" applyBorder="1" applyAlignment="1">
      <alignment horizontal="center" vertical="center" wrapText="1"/>
    </xf>
    <xf numFmtId="177" fontId="72" fillId="28" borderId="37" xfId="0" applyNumberFormat="1" applyFont="1" applyFill="1" applyBorder="1" applyAlignment="1">
      <alignment horizontal="center" vertical="center" wrapText="1"/>
    </xf>
    <xf numFmtId="180" fontId="77" fillId="28" borderId="37" xfId="0" applyNumberFormat="1" applyFont="1" applyFill="1" applyBorder="1" applyAlignment="1">
      <alignment horizontal="center" vertical="center" wrapText="1" shrinkToFit="1"/>
    </xf>
    <xf numFmtId="180" fontId="77" fillId="28" borderId="37" xfId="0" applyNumberFormat="1" applyFont="1" applyFill="1" applyBorder="1" applyAlignment="1">
      <alignment horizontal="center" vertical="center" wrapText="1"/>
    </xf>
    <xf numFmtId="180" fontId="74" fillId="28" borderId="37" xfId="0" applyNumberFormat="1" applyFont="1" applyFill="1" applyBorder="1" applyAlignment="1">
      <alignment horizontal="right" vertical="center" wrapText="1"/>
    </xf>
    <xf numFmtId="180" fontId="76" fillId="28" borderId="37" xfId="0" applyNumberFormat="1" applyFont="1" applyFill="1" applyBorder="1" applyAlignment="1">
      <alignment horizontal="center" vertical="center" wrapText="1"/>
    </xf>
    <xf numFmtId="180" fontId="76" fillId="28" borderId="37" xfId="0" applyNumberFormat="1" applyFont="1" applyFill="1" applyBorder="1" applyAlignment="1">
      <alignment horizontal="center" vertical="center" wrapText="1" shrinkToFit="1"/>
    </xf>
    <xf numFmtId="180" fontId="77" fillId="28" borderId="37" xfId="0" applyNumberFormat="1" applyFont="1" applyFill="1" applyBorder="1" applyAlignment="1">
      <alignment horizontal="right" vertical="center" wrapText="1"/>
    </xf>
    <xf numFmtId="180" fontId="73" fillId="28" borderId="37" xfId="0" applyNumberFormat="1" applyFont="1" applyFill="1" applyBorder="1" applyAlignment="1">
      <alignment horizontal="right" vertical="center" wrapText="1"/>
    </xf>
    <xf numFmtId="180" fontId="76" fillId="28" borderId="37" xfId="0" applyNumberFormat="1" applyFont="1" applyFill="1" applyBorder="1" applyAlignment="1">
      <alignment horizontal="righ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80" fillId="0" borderId="41" xfId="0" quotePrefix="1" applyFont="1" applyFill="1" applyBorder="1" applyAlignment="1">
      <alignment horizontal="center" vertical="center"/>
    </xf>
    <xf numFmtId="177" fontId="5" fillId="0" borderId="41" xfId="0" applyNumberFormat="1" applyFont="1" applyFill="1" applyBorder="1" applyAlignment="1">
      <alignment horizontal="center" vertical="center" wrapText="1"/>
    </xf>
    <xf numFmtId="178" fontId="5" fillId="0" borderId="41" xfId="0" applyNumberFormat="1" applyFont="1" applyFill="1" applyBorder="1" applyAlignment="1">
      <alignment horizontal="center" vertical="center" wrapText="1"/>
    </xf>
    <xf numFmtId="180" fontId="65" fillId="0" borderId="0" xfId="0" applyNumberFormat="1" applyFont="1" applyFill="1" applyBorder="1" applyAlignment="1">
      <alignment horizontal="right" vertical="center"/>
    </xf>
    <xf numFmtId="180" fontId="77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 wrapText="1"/>
    </xf>
    <xf numFmtId="173" fontId="82" fillId="0" borderId="3" xfId="0" applyNumberFormat="1" applyFont="1" applyFill="1" applyBorder="1" applyAlignment="1">
      <alignment horizontal="center" vertical="center" wrapText="1"/>
    </xf>
    <xf numFmtId="177" fontId="82" fillId="0" borderId="27" xfId="0" applyNumberFormat="1" applyFont="1" applyFill="1" applyBorder="1" applyAlignment="1">
      <alignment horizontal="center" vertical="center" wrapText="1"/>
    </xf>
    <xf numFmtId="173" fontId="65" fillId="0" borderId="3" xfId="0" applyNumberFormat="1" applyFont="1" applyFill="1" applyBorder="1" applyAlignment="1">
      <alignment horizontal="center" vertical="center" wrapText="1"/>
    </xf>
    <xf numFmtId="173" fontId="65" fillId="0" borderId="3" xfId="0" applyNumberFormat="1" applyFont="1" applyFill="1" applyBorder="1" applyAlignment="1">
      <alignment horizontal="right" vertical="center" wrapText="1"/>
    </xf>
    <xf numFmtId="177" fontId="65" fillId="0" borderId="27" xfId="0" applyNumberFormat="1" applyFont="1" applyFill="1" applyBorder="1" applyAlignment="1">
      <alignment horizontal="right" vertical="center" wrapText="1"/>
    </xf>
    <xf numFmtId="177" fontId="65" fillId="0" borderId="27" xfId="0" applyNumberFormat="1" applyFont="1" applyFill="1" applyBorder="1" applyAlignment="1">
      <alignment horizontal="center" vertical="center" wrapText="1"/>
    </xf>
    <xf numFmtId="170" fontId="65" fillId="0" borderId="0" xfId="0" quotePrefix="1" applyNumberFormat="1" applyFont="1" applyFill="1" applyBorder="1" applyAlignment="1">
      <alignment vertical="center" wrapText="1"/>
    </xf>
    <xf numFmtId="173" fontId="70" fillId="0" borderId="3" xfId="0" applyNumberFormat="1" applyFont="1" applyFill="1" applyBorder="1" applyAlignment="1">
      <alignment horizontal="center" vertical="center" wrapText="1"/>
    </xf>
    <xf numFmtId="177" fontId="70" fillId="0" borderId="27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170" fontId="70" fillId="0" borderId="0" xfId="0" quotePrefix="1" applyNumberFormat="1" applyFont="1" applyFill="1" applyBorder="1" applyAlignment="1">
      <alignment vertical="center" wrapText="1"/>
    </xf>
    <xf numFmtId="179" fontId="92" fillId="0" borderId="3" xfId="0" applyNumberFormat="1" applyFont="1" applyFill="1" applyBorder="1" applyAlignment="1">
      <alignment horizontal="center" vertical="center" wrapText="1"/>
    </xf>
    <xf numFmtId="177" fontId="85" fillId="0" borderId="27" xfId="0" applyNumberFormat="1" applyFont="1" applyFill="1" applyBorder="1" applyAlignment="1">
      <alignment horizontal="center" vertical="center" wrapText="1"/>
    </xf>
    <xf numFmtId="177" fontId="5" fillId="0" borderId="37" xfId="0" applyNumberFormat="1" applyFont="1" applyFill="1" applyBorder="1" applyAlignment="1">
      <alignment horizontal="right" vertical="center" wrapText="1"/>
    </xf>
    <xf numFmtId="177" fontId="65" fillId="0" borderId="37" xfId="0" applyNumberFormat="1" applyFont="1" applyFill="1" applyBorder="1" applyAlignment="1">
      <alignment horizontal="center" vertical="center" wrapText="1"/>
    </xf>
    <xf numFmtId="177" fontId="92" fillId="0" borderId="3" xfId="0" quotePrefix="1" applyNumberFormat="1" applyFont="1" applyFill="1" applyBorder="1" applyAlignment="1">
      <alignment horizontal="center" vertical="center"/>
    </xf>
    <xf numFmtId="179" fontId="92" fillId="0" borderId="27" xfId="0" applyNumberFormat="1" applyFont="1" applyFill="1" applyBorder="1" applyAlignment="1">
      <alignment horizontal="center" vertical="center" wrapText="1"/>
    </xf>
    <xf numFmtId="179" fontId="85" fillId="0" borderId="3" xfId="0" applyNumberFormat="1" applyFont="1" applyFill="1" applyBorder="1" applyAlignment="1">
      <alignment horizontal="center" vertical="center" wrapText="1"/>
    </xf>
    <xf numFmtId="179" fontId="82" fillId="0" borderId="3" xfId="0" applyNumberFormat="1" applyFont="1" applyFill="1" applyBorder="1" applyAlignment="1">
      <alignment horizontal="center" vertical="center" wrapText="1"/>
    </xf>
    <xf numFmtId="179" fontId="82" fillId="0" borderId="27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vertical="center" wrapText="1"/>
    </xf>
    <xf numFmtId="3" fontId="77" fillId="0" borderId="3" xfId="0" applyNumberFormat="1" applyFont="1" applyFill="1" applyBorder="1" applyAlignment="1">
      <alignment horizontal="right" vertical="center" wrapText="1"/>
    </xf>
    <xf numFmtId="3" fontId="77" fillId="0" borderId="3" xfId="0" applyNumberFormat="1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right" vertical="center"/>
    </xf>
    <xf numFmtId="177" fontId="76" fillId="0" borderId="27" xfId="0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right" vertical="center" wrapText="1"/>
    </xf>
    <xf numFmtId="178" fontId="76" fillId="0" borderId="3" xfId="0" applyNumberFormat="1" applyFont="1" applyFill="1" applyBorder="1" applyAlignment="1">
      <alignment horizontal="right" vertical="center" wrapText="1"/>
    </xf>
    <xf numFmtId="181" fontId="73" fillId="28" borderId="3" xfId="206" applyNumberFormat="1" applyFont="1" applyFill="1" applyBorder="1" applyAlignment="1">
      <alignment horizontal="right" vertical="center" wrapText="1"/>
    </xf>
    <xf numFmtId="178" fontId="72" fillId="0" borderId="41" xfId="0" applyNumberFormat="1" applyFont="1" applyFill="1" applyBorder="1" applyAlignment="1">
      <alignment horizontal="center" vertical="center" wrapText="1"/>
    </xf>
    <xf numFmtId="177" fontId="98" fillId="28" borderId="3" xfId="206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180" fontId="83" fillId="0" borderId="0" xfId="0" applyNumberFormat="1" applyFont="1" applyFill="1" applyBorder="1" applyAlignment="1">
      <alignment horizontal="center" vertical="center" wrapText="1"/>
    </xf>
    <xf numFmtId="180" fontId="77" fillId="0" borderId="0" xfId="0" quotePrefix="1" applyNumberFormat="1" applyFont="1" applyFill="1" applyBorder="1" applyAlignment="1">
      <alignment horizontal="center" vertical="center"/>
    </xf>
    <xf numFmtId="180" fontId="77" fillId="0" borderId="0" xfId="0" quotePrefix="1" applyNumberFormat="1" applyFont="1" applyFill="1" applyBorder="1" applyAlignment="1">
      <alignment vertical="center" wrapText="1"/>
    </xf>
    <xf numFmtId="180" fontId="65" fillId="0" borderId="0" xfId="0" applyNumberFormat="1" applyFont="1" applyFill="1" applyBorder="1" applyAlignment="1">
      <alignment horizontal="center" vertical="center"/>
    </xf>
    <xf numFmtId="180" fontId="65" fillId="0" borderId="0" xfId="0" applyNumberFormat="1" applyFont="1" applyFill="1" applyBorder="1" applyAlignment="1">
      <alignment vertical="center"/>
    </xf>
    <xf numFmtId="0" fontId="84" fillId="0" borderId="0" xfId="0" applyFont="1" applyFill="1" applyBorder="1" applyAlignment="1">
      <alignment horizontal="center" vertical="center" wrapText="1"/>
    </xf>
    <xf numFmtId="0" fontId="65" fillId="0" borderId="0" xfId="0" quotePrefix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/>
    </xf>
    <xf numFmtId="0" fontId="70" fillId="0" borderId="0" xfId="0" quotePrefix="1" applyFont="1" applyFill="1" applyBorder="1" applyAlignment="1">
      <alignment horizontal="center" vertical="center"/>
    </xf>
    <xf numFmtId="180" fontId="76" fillId="28" borderId="0" xfId="0" applyNumberFormat="1" applyFont="1" applyFill="1" applyBorder="1" applyAlignment="1">
      <alignment horizontal="right" vertical="center"/>
    </xf>
    <xf numFmtId="0" fontId="82" fillId="28" borderId="0" xfId="0" applyFont="1" applyFill="1" applyBorder="1" applyAlignment="1">
      <alignment horizontal="left" vertical="center"/>
    </xf>
    <xf numFmtId="177" fontId="5" fillId="28" borderId="27" xfId="0" applyNumberFormat="1" applyFont="1" applyFill="1" applyBorder="1" applyAlignment="1">
      <alignment horizontal="center" vertical="center" wrapText="1"/>
    </xf>
    <xf numFmtId="177" fontId="5" fillId="28" borderId="34" xfId="0" applyNumberFormat="1" applyFont="1" applyFill="1" applyBorder="1" applyAlignment="1">
      <alignment horizontal="center" vertical="center" wrapText="1"/>
    </xf>
    <xf numFmtId="177" fontId="5" fillId="28" borderId="30" xfId="0" applyNumberFormat="1" applyFont="1" applyFill="1" applyBorder="1" applyAlignment="1">
      <alignment horizontal="center" vertical="center" wrapText="1"/>
    </xf>
    <xf numFmtId="177" fontId="5" fillId="28" borderId="36" xfId="0" applyNumberFormat="1" applyFont="1" applyFill="1" applyBorder="1" applyAlignment="1">
      <alignment horizontal="center" vertical="center" wrapText="1"/>
    </xf>
    <xf numFmtId="0" fontId="5" fillId="28" borderId="42" xfId="0" applyFont="1" applyFill="1" applyBorder="1" applyAlignment="1">
      <alignment horizontal="left" vertical="center" wrapText="1"/>
    </xf>
    <xf numFmtId="0" fontId="92" fillId="22" borderId="42" xfId="0" applyFont="1" applyFill="1" applyBorder="1" applyAlignment="1">
      <alignment horizontal="center" vertical="center" wrapText="1"/>
    </xf>
    <xf numFmtId="177" fontId="5" fillId="0" borderId="42" xfId="0" applyNumberFormat="1" applyFont="1" applyFill="1" applyBorder="1" applyAlignment="1">
      <alignment horizontal="right" vertical="center" wrapText="1"/>
    </xf>
    <xf numFmtId="177" fontId="4" fillId="0" borderId="42" xfId="0" applyNumberFormat="1" applyFont="1" applyFill="1" applyBorder="1" applyAlignment="1">
      <alignment horizontal="center" vertical="center" wrapText="1"/>
    </xf>
    <xf numFmtId="180" fontId="65" fillId="0" borderId="43" xfId="0" applyNumberFormat="1" applyFont="1" applyFill="1" applyBorder="1" applyAlignment="1">
      <alignment horizontal="left" vertical="center"/>
    </xf>
    <xf numFmtId="180" fontId="5" fillId="0" borderId="43" xfId="0" applyNumberFormat="1" applyFont="1" applyFill="1" applyBorder="1" applyAlignment="1">
      <alignment horizontal="left" vertical="center" wrapText="1"/>
    </xf>
    <xf numFmtId="180" fontId="65" fillId="0" borderId="43" xfId="0" applyNumberFormat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80" fillId="0" borderId="47" xfId="0" quotePrefix="1" applyFont="1" applyFill="1" applyBorder="1" applyAlignment="1">
      <alignment horizontal="center" vertical="center"/>
    </xf>
    <xf numFmtId="177" fontId="5" fillId="0" borderId="47" xfId="0" applyNumberFormat="1" applyFont="1" applyFill="1" applyBorder="1" applyAlignment="1">
      <alignment horizontal="center" vertical="center" wrapText="1"/>
    </xf>
    <xf numFmtId="177" fontId="5" fillId="28" borderId="47" xfId="0" applyNumberFormat="1" applyFont="1" applyFill="1" applyBorder="1" applyAlignment="1">
      <alignment horizontal="center" vertical="center" wrapText="1"/>
    </xf>
    <xf numFmtId="178" fontId="5" fillId="0" borderId="47" xfId="0" applyNumberFormat="1" applyFont="1" applyFill="1" applyBorder="1" applyAlignment="1">
      <alignment horizontal="center" vertical="center" wrapText="1"/>
    </xf>
    <xf numFmtId="178" fontId="72" fillId="28" borderId="47" xfId="0" applyNumberFormat="1" applyFont="1" applyFill="1" applyBorder="1" applyAlignment="1">
      <alignment horizontal="center" vertical="center" wrapText="1"/>
    </xf>
    <xf numFmtId="178" fontId="72" fillId="0" borderId="47" xfId="0" applyNumberFormat="1" applyFont="1" applyFill="1" applyBorder="1" applyAlignment="1">
      <alignment horizontal="center" vertical="center" wrapText="1"/>
    </xf>
    <xf numFmtId="0" fontId="80" fillId="0" borderId="47" xfId="0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right" vertical="center" wrapText="1"/>
    </xf>
    <xf numFmtId="0" fontId="82" fillId="0" borderId="3" xfId="245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center" vertical="center"/>
    </xf>
    <xf numFmtId="169" fontId="82" fillId="0" borderId="3" xfId="206" applyNumberFormat="1" applyFont="1" applyFill="1" applyBorder="1" applyAlignment="1">
      <alignment horizontal="right" vertical="center" wrapText="1"/>
    </xf>
    <xf numFmtId="0" fontId="65" fillId="0" borderId="3" xfId="245" applyFont="1" applyFill="1" applyBorder="1" applyAlignment="1">
      <alignment horizontal="left" vertical="center" wrapText="1"/>
    </xf>
    <xf numFmtId="169" fontId="72" fillId="0" borderId="3" xfId="206" applyNumberFormat="1" applyFont="1" applyFill="1" applyBorder="1" applyAlignment="1">
      <alignment horizontal="right" vertical="center" wrapText="1"/>
    </xf>
    <xf numFmtId="0" fontId="65" fillId="0" borderId="3" xfId="0" applyFont="1" applyFill="1" applyBorder="1" applyAlignment="1">
      <alignment horizontal="left" vertical="center" wrapText="1"/>
    </xf>
    <xf numFmtId="173" fontId="72" fillId="0" borderId="3" xfId="0" applyNumberFormat="1" applyFont="1" applyFill="1" applyBorder="1" applyAlignment="1">
      <alignment horizontal="center" vertical="center" wrapText="1"/>
    </xf>
    <xf numFmtId="173" fontId="66" fillId="0" borderId="3" xfId="0" applyNumberFormat="1" applyFont="1" applyFill="1" applyBorder="1" applyAlignment="1">
      <alignment horizontal="center" vertical="center" wrapText="1"/>
    </xf>
    <xf numFmtId="177" fontId="66" fillId="0" borderId="27" xfId="0" applyNumberFormat="1" applyFont="1" applyFill="1" applyBorder="1" applyAlignment="1">
      <alignment horizontal="center" vertical="center" wrapText="1"/>
    </xf>
    <xf numFmtId="177" fontId="77" fillId="0" borderId="27" xfId="0" applyNumberFormat="1" applyFont="1" applyFill="1" applyBorder="1" applyAlignment="1">
      <alignment horizontal="right" vertical="center" wrapText="1"/>
    </xf>
    <xf numFmtId="180" fontId="76" fillId="0" borderId="37" xfId="0" applyNumberFormat="1" applyFont="1" applyFill="1" applyBorder="1" applyAlignment="1">
      <alignment horizontal="center" vertical="center" wrapText="1"/>
    </xf>
    <xf numFmtId="180" fontId="77" fillId="0" borderId="37" xfId="0" applyNumberFormat="1" applyFont="1" applyFill="1" applyBorder="1" applyAlignment="1">
      <alignment horizontal="center" vertical="center" wrapText="1"/>
    </xf>
    <xf numFmtId="179" fontId="99" fillId="0" borderId="3" xfId="0" applyNumberFormat="1" applyFont="1" applyFill="1" applyBorder="1" applyAlignment="1">
      <alignment horizontal="center" vertical="center" wrapText="1"/>
    </xf>
    <xf numFmtId="180" fontId="81" fillId="0" borderId="0" xfId="0" applyNumberFormat="1" applyFont="1" applyFill="1" applyBorder="1" applyAlignment="1">
      <alignment horizontal="center" vertical="center"/>
    </xf>
    <xf numFmtId="180" fontId="65" fillId="0" borderId="0" xfId="0" applyNumberFormat="1" applyFont="1" applyFill="1" applyBorder="1" applyAlignment="1">
      <alignment horizontal="left" vertical="center"/>
    </xf>
    <xf numFmtId="180" fontId="65" fillId="0" borderId="0" xfId="0" applyNumberFormat="1" applyFont="1" applyFill="1" applyAlignment="1">
      <alignment horizontal="center" vertical="center"/>
    </xf>
    <xf numFmtId="180" fontId="77" fillId="0" borderId="0" xfId="0" applyNumberFormat="1" applyFont="1" applyFill="1" applyBorder="1" applyAlignment="1">
      <alignment horizontal="left" vertical="center" wrapText="1"/>
    </xf>
    <xf numFmtId="180" fontId="83" fillId="0" borderId="0" xfId="0" applyNumberFormat="1" applyFont="1" applyFill="1" applyBorder="1" applyAlignment="1">
      <alignment horizontal="center" vertical="center"/>
    </xf>
    <xf numFmtId="180" fontId="68" fillId="0" borderId="0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/>
    </xf>
    <xf numFmtId="180" fontId="77" fillId="0" borderId="3" xfId="0" applyNumberFormat="1" applyFont="1" applyFill="1" applyBorder="1" applyAlignment="1">
      <alignment horizontal="left" vertical="center"/>
    </xf>
    <xf numFmtId="180" fontId="76" fillId="28" borderId="31" xfId="0" applyNumberFormat="1" applyFont="1" applyFill="1" applyBorder="1" applyAlignment="1">
      <alignment horizontal="center" vertical="center" wrapText="1"/>
    </xf>
    <xf numFmtId="180" fontId="76" fillId="28" borderId="32" xfId="0" applyNumberFormat="1" applyFont="1" applyFill="1" applyBorder="1" applyAlignment="1">
      <alignment horizontal="center" vertical="center" wrapText="1"/>
    </xf>
    <xf numFmtId="180" fontId="76" fillId="28" borderId="3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68" fillId="0" borderId="0" xfId="245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82" fillId="28" borderId="3" xfId="245" applyFont="1" applyFill="1" applyBorder="1" applyAlignment="1">
      <alignment horizontal="center" vertical="center" wrapText="1"/>
    </xf>
    <xf numFmtId="0" fontId="82" fillId="0" borderId="3" xfId="245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left" vertical="center" wrapText="1"/>
    </xf>
    <xf numFmtId="0" fontId="84" fillId="0" borderId="0" xfId="0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245" applyFont="1" applyFill="1" applyBorder="1" applyAlignment="1">
      <alignment horizontal="center" vertical="center"/>
    </xf>
    <xf numFmtId="170" fontId="70" fillId="0" borderId="0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170" fontId="65" fillId="0" borderId="0" xfId="0" applyNumberFormat="1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178" fontId="76" fillId="28" borderId="15" xfId="206" applyNumberFormat="1" applyFont="1" applyFill="1" applyBorder="1" applyAlignment="1">
      <alignment horizontal="center" vertical="center" wrapText="1"/>
    </xf>
    <xf numFmtId="178" fontId="76" fillId="28" borderId="16" xfId="206" applyNumberFormat="1" applyFont="1" applyFill="1" applyBorder="1" applyAlignment="1">
      <alignment horizontal="center" vertical="center" wrapText="1"/>
    </xf>
    <xf numFmtId="178" fontId="77" fillId="28" borderId="15" xfId="206" applyNumberFormat="1" applyFont="1" applyFill="1" applyBorder="1" applyAlignment="1">
      <alignment horizontal="center" vertical="center" wrapText="1"/>
    </xf>
    <xf numFmtId="178" fontId="77" fillId="28" borderId="16" xfId="206" applyNumberFormat="1" applyFont="1" applyFill="1" applyBorder="1" applyAlignment="1">
      <alignment horizontal="center" vertical="center" wrapText="1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7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177" fontId="76" fillId="28" borderId="15" xfId="0" applyNumberFormat="1" applyFont="1" applyFill="1" applyBorder="1" applyAlignment="1">
      <alignment horizontal="center" vertical="center" wrapText="1"/>
    </xf>
    <xf numFmtId="177" fontId="76" fillId="28" borderId="17" xfId="0" applyNumberFormat="1" applyFont="1" applyFill="1" applyBorder="1" applyAlignment="1">
      <alignment horizontal="center" vertical="center" wrapText="1"/>
    </xf>
    <xf numFmtId="177" fontId="76" fillId="28" borderId="16" xfId="0" applyNumberFormat="1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77" fillId="0" borderId="15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177" fontId="76" fillId="0" borderId="15" xfId="0" applyNumberFormat="1" applyFont="1" applyFill="1" applyBorder="1" applyAlignment="1">
      <alignment horizontal="center" vertical="center" wrapText="1"/>
    </xf>
    <xf numFmtId="177" fontId="76" fillId="0" borderId="17" xfId="0" applyNumberFormat="1" applyFont="1" applyFill="1" applyBorder="1" applyAlignment="1">
      <alignment horizontal="center" vertical="center" wrapText="1"/>
    </xf>
    <xf numFmtId="177" fontId="76" fillId="0" borderId="16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horizontal="justify" vertical="center" wrapText="1" shrinkToFit="1"/>
    </xf>
    <xf numFmtId="0" fontId="76" fillId="28" borderId="3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left" vertical="center" wrapText="1"/>
    </xf>
    <xf numFmtId="0" fontId="68" fillId="28" borderId="0" xfId="0" applyFont="1" applyFill="1" applyBorder="1" applyAlignment="1">
      <alignment vertical="center"/>
    </xf>
    <xf numFmtId="0" fontId="77" fillId="28" borderId="20" xfId="0" applyFont="1" applyFill="1" applyBorder="1" applyAlignment="1">
      <alignment horizontal="center" vertical="center" wrapText="1"/>
    </xf>
    <xf numFmtId="0" fontId="77" fillId="28" borderId="18" xfId="0" applyFont="1" applyFill="1" applyBorder="1" applyAlignment="1">
      <alignment horizontal="center" vertical="center" wrapText="1"/>
    </xf>
    <xf numFmtId="0" fontId="77" fillId="28" borderId="21" xfId="0" applyFont="1" applyFill="1" applyBorder="1" applyAlignment="1">
      <alignment horizontal="center" vertical="center" wrapText="1"/>
    </xf>
    <xf numFmtId="0" fontId="77" fillId="28" borderId="22" xfId="0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center" vertical="center" wrapText="1"/>
    </xf>
    <xf numFmtId="0" fontId="77" fillId="28" borderId="23" xfId="0" applyFont="1" applyFill="1" applyBorder="1" applyAlignment="1">
      <alignment horizontal="center" vertical="center" wrapText="1"/>
    </xf>
    <xf numFmtId="0" fontId="65" fillId="28" borderId="0" xfId="0" applyFont="1" applyFill="1" applyAlignment="1">
      <alignment horizontal="center" vertical="center"/>
    </xf>
    <xf numFmtId="0" fontId="91" fillId="28" borderId="0" xfId="0" applyFont="1" applyFill="1" applyAlignment="1">
      <alignment horizontal="center" vertical="center"/>
    </xf>
    <xf numFmtId="0" fontId="65" fillId="28" borderId="15" xfId="0" applyFont="1" applyFill="1" applyBorder="1" applyAlignment="1">
      <alignment horizontal="center" vertical="center" wrapText="1"/>
    </xf>
    <xf numFmtId="0" fontId="65" fillId="28" borderId="17" xfId="0" applyFont="1" applyFill="1" applyBorder="1" applyAlignment="1">
      <alignment horizontal="center" vertical="center" wrapText="1"/>
    </xf>
    <xf numFmtId="0" fontId="65" fillId="28" borderId="16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76" fillId="0" borderId="15" xfId="0" applyFont="1" applyFill="1" applyBorder="1" applyAlignment="1">
      <alignment horizontal="left" vertical="center"/>
    </xf>
    <xf numFmtId="0" fontId="76" fillId="0" borderId="17" xfId="0" applyFont="1" applyFill="1" applyBorder="1" applyAlignment="1">
      <alignment horizontal="left" vertical="center"/>
    </xf>
    <xf numFmtId="0" fontId="76" fillId="0" borderId="16" xfId="0" applyFont="1" applyFill="1" applyBorder="1" applyAlignment="1">
      <alignment horizontal="left" vertical="center"/>
    </xf>
    <xf numFmtId="0" fontId="65" fillId="28" borderId="3" xfId="0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80" fontId="77" fillId="28" borderId="44" xfId="0" applyNumberFormat="1" applyFont="1" applyFill="1" applyBorder="1" applyAlignment="1">
      <alignment horizontal="left" vertical="center" wrapText="1" shrinkToFit="1"/>
    </xf>
    <xf numFmtId="180" fontId="77" fillId="28" borderId="45" xfId="0" applyNumberFormat="1" applyFont="1" applyFill="1" applyBorder="1" applyAlignment="1">
      <alignment horizontal="left" vertical="center" wrapText="1" shrinkToFit="1"/>
    </xf>
    <xf numFmtId="180" fontId="77" fillId="28" borderId="46" xfId="0" applyNumberFormat="1" applyFont="1" applyFill="1" applyBorder="1" applyAlignment="1">
      <alignment horizontal="left" vertical="center" wrapText="1" shrinkToFit="1"/>
    </xf>
    <xf numFmtId="3" fontId="77" fillId="0" borderId="3" xfId="0" applyNumberFormat="1" applyFont="1" applyFill="1" applyBorder="1" applyAlignment="1">
      <alignment horizontal="center" vertical="center" wrapText="1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180" fontId="76" fillId="28" borderId="38" xfId="0" applyNumberFormat="1" applyFont="1" applyFill="1" applyBorder="1" applyAlignment="1">
      <alignment horizontal="left" vertical="center" wrapText="1" shrinkToFit="1"/>
    </xf>
    <xf numFmtId="180" fontId="0" fillId="0" borderId="39" xfId="0" applyNumberFormat="1" applyBorder="1" applyAlignment="1">
      <alignment horizontal="left" vertical="center" wrapText="1" shrinkToFit="1"/>
    </xf>
    <xf numFmtId="180" fontId="0" fillId="0" borderId="40" xfId="0" applyNumberFormat="1" applyBorder="1" applyAlignment="1">
      <alignment horizontal="left" vertical="center" wrapText="1" shrinkToFit="1"/>
    </xf>
    <xf numFmtId="180" fontId="77" fillId="0" borderId="38" xfId="0" applyNumberFormat="1" applyFont="1" applyFill="1" applyBorder="1" applyAlignment="1">
      <alignment horizontal="left" vertical="center" wrapText="1" shrinkToFit="1"/>
    </xf>
    <xf numFmtId="2" fontId="77" fillId="0" borderId="14" xfId="0" applyNumberFormat="1" applyFont="1" applyFill="1" applyBorder="1" applyAlignment="1">
      <alignment horizontal="center" vertical="center" wrapText="1"/>
    </xf>
    <xf numFmtId="2" fontId="77" fillId="0" borderId="19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/>
    </xf>
    <xf numFmtId="180" fontId="76" fillId="28" borderId="39" xfId="0" applyNumberFormat="1" applyFont="1" applyFill="1" applyBorder="1" applyAlignment="1">
      <alignment horizontal="left" vertical="center" wrapText="1" shrinkToFit="1"/>
    </xf>
    <xf numFmtId="180" fontId="76" fillId="28" borderId="40" xfId="0" applyNumberFormat="1" applyFont="1" applyFill="1" applyBorder="1" applyAlignment="1">
      <alignment horizontal="left" vertical="center" wrapText="1" shrinkToFit="1"/>
    </xf>
    <xf numFmtId="180" fontId="77" fillId="28" borderId="38" xfId="0" applyNumberFormat="1" applyFont="1" applyFill="1" applyBorder="1" applyAlignment="1">
      <alignment horizontal="left" vertical="center" wrapText="1" shrinkToFit="1"/>
    </xf>
    <xf numFmtId="180" fontId="77" fillId="28" borderId="39" xfId="0" applyNumberFormat="1" applyFont="1" applyFill="1" applyBorder="1" applyAlignment="1">
      <alignment horizontal="left" vertical="center" wrapText="1" shrinkToFit="1"/>
    </xf>
    <xf numFmtId="180" fontId="77" fillId="28" borderId="40" xfId="0" applyNumberFormat="1" applyFont="1" applyFill="1" applyBorder="1" applyAlignment="1">
      <alignment horizontal="left" vertical="center" wrapText="1" shrinkToFit="1"/>
    </xf>
    <xf numFmtId="180" fontId="77" fillId="0" borderId="37" xfId="0" applyNumberFormat="1" applyFont="1" applyFill="1" applyBorder="1" applyAlignment="1">
      <alignment horizontal="left" vertical="center" wrapText="1" shrinkToFit="1"/>
    </xf>
    <xf numFmtId="0" fontId="77" fillId="0" borderId="15" xfId="0" applyNumberFormat="1" applyFont="1" applyFill="1" applyBorder="1" applyAlignment="1">
      <alignment horizontal="center"/>
    </xf>
    <xf numFmtId="0" fontId="77" fillId="0" borderId="16" xfId="0" applyNumberFormat="1" applyFont="1" applyFill="1" applyBorder="1" applyAlignment="1">
      <alignment horizontal="center"/>
    </xf>
    <xf numFmtId="0" fontId="77" fillId="0" borderId="20" xfId="0" applyFont="1" applyFill="1" applyBorder="1" applyAlignment="1">
      <alignment horizontal="center" vertical="center" wrapText="1" shrinkToFit="1"/>
    </xf>
    <xf numFmtId="0" fontId="77" fillId="0" borderId="18" xfId="0" applyFont="1" applyFill="1" applyBorder="1" applyAlignment="1">
      <alignment horizontal="center" vertical="center" wrapText="1" shrinkToFit="1"/>
    </xf>
    <xf numFmtId="0" fontId="77" fillId="0" borderId="21" xfId="0" applyFont="1" applyFill="1" applyBorder="1" applyAlignment="1">
      <alignment horizontal="center" vertical="center" wrapText="1" shrinkToFit="1"/>
    </xf>
    <xf numFmtId="0" fontId="77" fillId="0" borderId="24" xfId="0" applyFont="1" applyFill="1" applyBorder="1" applyAlignment="1">
      <alignment horizontal="center" vertical="center" wrapText="1" shrinkToFit="1"/>
    </xf>
    <xf numFmtId="0" fontId="77" fillId="0" borderId="0" xfId="0" applyFont="1" applyFill="1" applyBorder="1" applyAlignment="1">
      <alignment horizontal="center" vertical="center" wrapText="1" shrinkToFit="1"/>
    </xf>
    <xf numFmtId="0" fontId="77" fillId="0" borderId="25" xfId="0" applyFont="1" applyFill="1" applyBorder="1" applyAlignment="1">
      <alignment horizontal="center" vertical="center" wrapText="1" shrinkToFit="1"/>
    </xf>
    <xf numFmtId="0" fontId="77" fillId="0" borderId="22" xfId="0" applyFont="1" applyFill="1" applyBorder="1" applyAlignment="1">
      <alignment horizontal="center" vertical="center" wrapText="1" shrinkToFit="1"/>
    </xf>
    <xf numFmtId="0" fontId="77" fillId="0" borderId="13" xfId="0" applyFont="1" applyFill="1" applyBorder="1" applyAlignment="1">
      <alignment horizontal="center" vertical="center" wrapText="1" shrinkToFit="1"/>
    </xf>
    <xf numFmtId="0" fontId="77" fillId="0" borderId="23" xfId="0" applyFont="1" applyFill="1" applyBorder="1" applyAlignment="1">
      <alignment horizontal="center" vertical="center" wrapText="1" shrinkToFit="1"/>
    </xf>
    <xf numFmtId="0" fontId="77" fillId="0" borderId="15" xfId="0" applyNumberFormat="1" applyFont="1" applyFill="1" applyBorder="1" applyAlignment="1">
      <alignment horizontal="center" vertical="center" wrapText="1"/>
    </xf>
    <xf numFmtId="0" fontId="77" fillId="0" borderId="16" xfId="0" applyNumberFormat="1" applyFont="1" applyFill="1" applyBorder="1" applyAlignment="1">
      <alignment horizontal="center" vertical="center" wrapText="1"/>
    </xf>
    <xf numFmtId="2" fontId="77" fillId="0" borderId="15" xfId="0" applyNumberFormat="1" applyFont="1" applyFill="1" applyBorder="1" applyAlignment="1">
      <alignment horizontal="center" vertical="center" wrapText="1"/>
    </xf>
    <xf numFmtId="2" fontId="77" fillId="0" borderId="17" xfId="0" applyNumberFormat="1" applyFont="1" applyFill="1" applyBorder="1" applyAlignment="1">
      <alignment horizontal="center" vertical="center" wrapText="1"/>
    </xf>
    <xf numFmtId="2" fontId="77" fillId="0" borderId="16" xfId="0" applyNumberFormat="1" applyFont="1" applyFill="1" applyBorder="1" applyAlignment="1">
      <alignment horizontal="center" vertical="center" wrapText="1"/>
    </xf>
    <xf numFmtId="180" fontId="76" fillId="28" borderId="38" xfId="0" applyNumberFormat="1" applyFont="1" applyFill="1" applyBorder="1" applyAlignment="1">
      <alignment vertical="center" wrapText="1" shrinkToFit="1"/>
    </xf>
    <xf numFmtId="180" fontId="76" fillId="28" borderId="39" xfId="0" applyNumberFormat="1" applyFont="1" applyFill="1" applyBorder="1" applyAlignment="1">
      <alignment vertical="center" wrapText="1" shrinkToFit="1"/>
    </xf>
    <xf numFmtId="180" fontId="76" fillId="28" borderId="40" xfId="0" applyNumberFormat="1" applyFont="1" applyFill="1" applyBorder="1" applyAlignment="1">
      <alignment vertical="center" wrapText="1" shrinkToFit="1"/>
    </xf>
    <xf numFmtId="3" fontId="77" fillId="0" borderId="15" xfId="0" applyNumberFormat="1" applyFont="1" applyFill="1" applyBorder="1" applyAlignment="1">
      <alignment horizontal="center" vertical="center" wrapText="1"/>
    </xf>
    <xf numFmtId="3" fontId="77" fillId="0" borderId="17" xfId="0" applyNumberFormat="1" applyFont="1" applyFill="1" applyBorder="1" applyAlignment="1">
      <alignment horizontal="center" vertical="center" wrapText="1"/>
    </xf>
    <xf numFmtId="3" fontId="77" fillId="0" borderId="16" xfId="0" applyNumberFormat="1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right" vertical="center"/>
    </xf>
    <xf numFmtId="180" fontId="0" fillId="0" borderId="39" xfId="0" applyNumberFormat="1" applyFont="1" applyBorder="1" applyAlignment="1">
      <alignment horizontal="left" vertical="center" wrapText="1" shrinkToFit="1"/>
    </xf>
    <xf numFmtId="180" fontId="0" fillId="0" borderId="40" xfId="0" applyNumberFormat="1" applyFont="1" applyBorder="1" applyAlignment="1">
      <alignment horizontal="left" vertical="center" wrapText="1" shrinkToFit="1"/>
    </xf>
    <xf numFmtId="180" fontId="77" fillId="0" borderId="44" xfId="0" applyNumberFormat="1" applyFont="1" applyFill="1" applyBorder="1" applyAlignment="1">
      <alignment horizontal="left" vertical="center" wrapText="1" shrinkToFit="1"/>
    </xf>
    <xf numFmtId="180" fontId="77" fillId="0" borderId="45" xfId="0" applyNumberFormat="1" applyFont="1" applyFill="1" applyBorder="1" applyAlignment="1">
      <alignment horizontal="left" vertical="center" wrapText="1" shrinkToFit="1"/>
    </xf>
    <xf numFmtId="180" fontId="77" fillId="0" borderId="46" xfId="0" applyNumberFormat="1" applyFont="1" applyFill="1" applyBorder="1" applyAlignment="1">
      <alignment horizontal="left" vertical="center" wrapText="1" shrinkToFit="1"/>
    </xf>
    <xf numFmtId="3" fontId="76" fillId="0" borderId="3" xfId="0" applyNumberFormat="1" applyFont="1" applyFill="1" applyBorder="1" applyAlignment="1">
      <alignment horizontal="center" vertical="center" wrapText="1"/>
    </xf>
    <xf numFmtId="180" fontId="76" fillId="28" borderId="0" xfId="0" applyNumberFormat="1" applyFont="1" applyFill="1" applyBorder="1" applyAlignment="1">
      <alignment horizontal="center" vertical="center"/>
    </xf>
    <xf numFmtId="177" fontId="76" fillId="0" borderId="3" xfId="0" applyNumberFormat="1" applyFont="1" applyFill="1" applyBorder="1" applyAlignment="1">
      <alignment horizontal="center" vertical="center" wrapText="1"/>
    </xf>
    <xf numFmtId="180" fontId="83" fillId="28" borderId="0" xfId="0" applyNumberFormat="1" applyFont="1" applyFill="1" applyBorder="1" applyAlignment="1">
      <alignment horizontal="center" vertical="center"/>
    </xf>
    <xf numFmtId="3" fontId="76" fillId="0" borderId="3" xfId="0" applyNumberFormat="1" applyFont="1" applyFill="1" applyBorder="1" applyAlignment="1">
      <alignment horizontal="left" vertical="center" wrapText="1"/>
    </xf>
    <xf numFmtId="0" fontId="76" fillId="0" borderId="15" xfId="0" applyFont="1" applyFill="1" applyBorder="1" applyAlignment="1">
      <alignment horizontal="left"/>
    </xf>
    <xf numFmtId="0" fontId="76" fillId="0" borderId="17" xfId="0" applyFont="1" applyFill="1" applyBorder="1" applyAlignment="1">
      <alignment horizontal="left"/>
    </xf>
    <xf numFmtId="0" fontId="76" fillId="0" borderId="16" xfId="0" applyFont="1" applyFill="1" applyBorder="1" applyAlignment="1">
      <alignment horizontal="left"/>
    </xf>
    <xf numFmtId="0" fontId="77" fillId="0" borderId="14" xfId="0" applyFont="1" applyFill="1" applyBorder="1" applyAlignment="1">
      <alignment horizontal="center" vertical="center" wrapText="1" shrinkToFit="1"/>
    </xf>
    <xf numFmtId="0" fontId="77" fillId="0" borderId="26" xfId="0" applyFont="1" applyFill="1" applyBorder="1" applyAlignment="1">
      <alignment horizontal="center" vertical="center" wrapText="1" shrinkToFit="1"/>
    </xf>
    <xf numFmtId="0" fontId="77" fillId="0" borderId="19" xfId="0" applyFont="1" applyFill="1" applyBorder="1" applyAlignment="1">
      <alignment horizontal="center" vertical="center" wrapText="1" shrinkToFit="1"/>
    </xf>
    <xf numFmtId="0" fontId="77" fillId="0" borderId="20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24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0" fontId="77" fillId="0" borderId="22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7" fillId="0" borderId="0" xfId="0" applyFont="1" applyFill="1" applyAlignment="1">
      <alignment horizontal="right" vertical="center"/>
    </xf>
    <xf numFmtId="0" fontId="76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76" fillId="0" borderId="15" xfId="0" applyFont="1" applyFill="1" applyBorder="1" applyAlignment="1">
      <alignment horizontal="center" vertical="center"/>
    </xf>
    <xf numFmtId="0" fontId="93" fillId="0" borderId="17" xfId="0" applyFont="1" applyBorder="1" applyAlignment="1">
      <alignment horizontal="center" vertical="center"/>
    </xf>
    <xf numFmtId="0" fontId="93" fillId="0" borderId="16" xfId="0" applyFont="1" applyBorder="1" applyAlignment="1">
      <alignment horizontal="center" vertical="center"/>
    </xf>
    <xf numFmtId="177" fontId="93" fillId="28" borderId="17" xfId="0" applyNumberFormat="1" applyFont="1" applyFill="1" applyBorder="1" applyAlignment="1">
      <alignment horizontal="center" vertical="center"/>
    </xf>
    <xf numFmtId="177" fontId="93" fillId="28" borderId="16" xfId="0" applyNumberFormat="1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170" fontId="94" fillId="28" borderId="0" xfId="0" applyNumberFormat="1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 vertical="center"/>
    </xf>
    <xf numFmtId="0" fontId="95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view="pageBreakPreview" zoomScale="50" zoomScaleNormal="50" zoomScaleSheetLayoutView="50" workbookViewId="0">
      <selection activeCell="R10" sqref="R10"/>
    </sheetView>
  </sheetViews>
  <sheetFormatPr defaultRowHeight="18.75"/>
  <cols>
    <col min="1" max="1" width="94" style="209" customWidth="1"/>
    <col min="2" max="2" width="14.85546875" style="198" customWidth="1"/>
    <col min="3" max="5" width="22.42578125" style="338" customWidth="1"/>
    <col min="6" max="7" width="22.42578125" style="198" customWidth="1"/>
    <col min="8" max="8" width="19.85546875" style="198" customWidth="1"/>
    <col min="9" max="9" width="25" style="198" customWidth="1"/>
    <col min="10" max="16384" width="9.140625" style="198"/>
  </cols>
  <sheetData>
    <row r="2" spans="1:9" ht="30.75" customHeight="1">
      <c r="A2" s="428" t="s">
        <v>87</v>
      </c>
      <c r="B2" s="428"/>
      <c r="C2" s="428"/>
      <c r="D2" s="428"/>
      <c r="E2" s="428"/>
      <c r="F2" s="428"/>
      <c r="G2" s="428"/>
      <c r="H2" s="428"/>
      <c r="I2" s="428"/>
    </row>
    <row r="3" spans="1:9" ht="39.75" customHeight="1">
      <c r="A3" s="428" t="s">
        <v>236</v>
      </c>
      <c r="B3" s="428"/>
      <c r="C3" s="428"/>
      <c r="D3" s="428"/>
      <c r="E3" s="428"/>
      <c r="F3" s="428"/>
      <c r="G3" s="428"/>
      <c r="H3" s="428"/>
      <c r="I3" s="428"/>
    </row>
    <row r="4" spans="1:9" ht="44.25" customHeight="1">
      <c r="C4" s="428" t="s">
        <v>309</v>
      </c>
      <c r="D4" s="428"/>
      <c r="E4" s="428"/>
    </row>
    <row r="5" spans="1:9" ht="29.25" customHeight="1">
      <c r="I5" s="185" t="s">
        <v>169</v>
      </c>
    </row>
    <row r="6" spans="1:9" ht="37.5" customHeight="1">
      <c r="A6" s="433" t="s">
        <v>54</v>
      </c>
      <c r="B6" s="433"/>
      <c r="C6" s="433"/>
      <c r="D6" s="433"/>
      <c r="E6" s="433"/>
      <c r="F6" s="433"/>
      <c r="G6" s="433"/>
      <c r="H6" s="433"/>
      <c r="I6" s="433"/>
    </row>
    <row r="7" spans="1:9" ht="22.5" customHeight="1">
      <c r="A7" s="210"/>
      <c r="B7" s="199"/>
      <c r="C7" s="199"/>
      <c r="D7" s="199"/>
      <c r="E7" s="199"/>
      <c r="F7" s="199"/>
      <c r="G7" s="199"/>
      <c r="H7" s="199" t="s">
        <v>232</v>
      </c>
      <c r="I7" s="199"/>
    </row>
    <row r="8" spans="1:9" ht="51" customHeight="1">
      <c r="A8" s="436" t="s">
        <v>100</v>
      </c>
      <c r="B8" s="434" t="s">
        <v>7</v>
      </c>
      <c r="C8" s="434" t="s">
        <v>138</v>
      </c>
      <c r="D8" s="434"/>
      <c r="E8" s="435" t="s">
        <v>310</v>
      </c>
      <c r="F8" s="435"/>
      <c r="G8" s="435"/>
      <c r="H8" s="435"/>
      <c r="I8" s="435"/>
    </row>
    <row r="9" spans="1:9" ht="129" customHeight="1">
      <c r="A9" s="436"/>
      <c r="B9" s="434"/>
      <c r="C9" s="339" t="s">
        <v>276</v>
      </c>
      <c r="D9" s="339" t="s">
        <v>309</v>
      </c>
      <c r="E9" s="339" t="s">
        <v>94</v>
      </c>
      <c r="F9" s="311" t="s">
        <v>90</v>
      </c>
      <c r="G9" s="187" t="s">
        <v>97</v>
      </c>
      <c r="H9" s="187" t="s">
        <v>180</v>
      </c>
      <c r="I9" s="186" t="s">
        <v>96</v>
      </c>
    </row>
    <row r="10" spans="1:9" ht="42.75" customHeight="1">
      <c r="A10" s="282">
        <v>1</v>
      </c>
      <c r="B10" s="283">
        <v>2</v>
      </c>
      <c r="C10" s="282">
        <v>3</v>
      </c>
      <c r="D10" s="283">
        <v>4</v>
      </c>
      <c r="E10" s="282">
        <v>5</v>
      </c>
      <c r="F10" s="283">
        <v>6</v>
      </c>
      <c r="G10" s="282">
        <v>7</v>
      </c>
      <c r="H10" s="283">
        <v>8</v>
      </c>
      <c r="I10" s="282">
        <v>9</v>
      </c>
    </row>
    <row r="11" spans="1:9" s="200" customFormat="1" ht="39.75" customHeight="1">
      <c r="A11" s="437" t="s">
        <v>95</v>
      </c>
      <c r="B11" s="438"/>
      <c r="C11" s="438"/>
      <c r="D11" s="438"/>
      <c r="E11" s="438"/>
      <c r="F11" s="438"/>
      <c r="G11" s="438"/>
      <c r="H11" s="438"/>
      <c r="I11" s="439"/>
    </row>
    <row r="12" spans="1:9" s="200" customFormat="1" ht="54" customHeight="1">
      <c r="A12" s="188" t="s">
        <v>78</v>
      </c>
      <c r="B12" s="284">
        <v>1000</v>
      </c>
      <c r="C12" s="193">
        <v>19171</v>
      </c>
      <c r="D12" s="193">
        <v>19160</v>
      </c>
      <c r="E12" s="191">
        <v>21086</v>
      </c>
      <c r="F12" s="193">
        <v>19160</v>
      </c>
      <c r="G12" s="192">
        <f>F12-E12</f>
        <v>-1926</v>
      </c>
      <c r="H12" s="291">
        <f>(F12/E12)*100</f>
        <v>90.865977425780144</v>
      </c>
      <c r="I12" s="201"/>
    </row>
    <row r="13" spans="1:9" s="200" customFormat="1" ht="45" customHeight="1">
      <c r="A13" s="188" t="s">
        <v>74</v>
      </c>
      <c r="B13" s="284">
        <v>1010</v>
      </c>
      <c r="C13" s="193">
        <f>SUM(C14:C21)</f>
        <v>-17791</v>
      </c>
      <c r="D13" s="193">
        <f>SUM(D14:D21)</f>
        <v>-18313</v>
      </c>
      <c r="E13" s="191">
        <f>SUM(E14:E21)</f>
        <v>-19826</v>
      </c>
      <c r="F13" s="193">
        <f>SUM(F14:F21)</f>
        <v>-18313</v>
      </c>
      <c r="G13" s="192">
        <f>F13-E13</f>
        <v>1513</v>
      </c>
      <c r="H13" s="291">
        <f t="shared" ref="H13:H74" si="0">(F13/E13)*100</f>
        <v>92.368606879854724</v>
      </c>
      <c r="I13" s="201"/>
    </row>
    <row r="14" spans="1:9" s="200" customFormat="1" ht="45" customHeight="1">
      <c r="A14" s="189" t="s">
        <v>152</v>
      </c>
      <c r="B14" s="285">
        <v>1011</v>
      </c>
      <c r="C14" s="194">
        <v>-2751</v>
      </c>
      <c r="D14" s="202">
        <v>-1973</v>
      </c>
      <c r="E14" s="190">
        <v>-3380</v>
      </c>
      <c r="F14" s="202">
        <v>-1973</v>
      </c>
      <c r="G14" s="202">
        <f t="shared" ref="G14:G62" si="1">F14-E14</f>
        <v>1407</v>
      </c>
      <c r="H14" s="292">
        <f t="shared" si="0"/>
        <v>58.372781065088752</v>
      </c>
      <c r="I14" s="203"/>
    </row>
    <row r="15" spans="1:9" s="200" customFormat="1" ht="36" customHeight="1">
      <c r="A15" s="189" t="s">
        <v>153</v>
      </c>
      <c r="B15" s="285">
        <v>1012</v>
      </c>
      <c r="C15" s="194">
        <v>-841</v>
      </c>
      <c r="D15" s="202">
        <v>-620</v>
      </c>
      <c r="E15" s="190">
        <v>-900</v>
      </c>
      <c r="F15" s="202">
        <v>-620</v>
      </c>
      <c r="G15" s="202">
        <f t="shared" si="1"/>
        <v>280</v>
      </c>
      <c r="H15" s="292">
        <f t="shared" si="0"/>
        <v>68.888888888888886</v>
      </c>
      <c r="I15" s="203"/>
    </row>
    <row r="16" spans="1:9" s="200" customFormat="1" ht="39" customHeight="1">
      <c r="A16" s="189" t="s">
        <v>154</v>
      </c>
      <c r="B16" s="285">
        <v>1013</v>
      </c>
      <c r="C16" s="194">
        <v>-1257</v>
      </c>
      <c r="D16" s="202">
        <v>-909</v>
      </c>
      <c r="E16" s="190">
        <v>-1050</v>
      </c>
      <c r="F16" s="202">
        <v>-909</v>
      </c>
      <c r="G16" s="202">
        <f t="shared" si="1"/>
        <v>141</v>
      </c>
      <c r="H16" s="292">
        <f t="shared" si="0"/>
        <v>86.571428571428584</v>
      </c>
      <c r="I16" s="203"/>
    </row>
    <row r="17" spans="1:9" s="200" customFormat="1" ht="39" customHeight="1">
      <c r="A17" s="189" t="s">
        <v>4</v>
      </c>
      <c r="B17" s="285">
        <v>1014</v>
      </c>
      <c r="C17" s="194">
        <v>-9037</v>
      </c>
      <c r="D17" s="202">
        <v>-10150</v>
      </c>
      <c r="E17" s="190">
        <v>-10080</v>
      </c>
      <c r="F17" s="202">
        <v>-10150</v>
      </c>
      <c r="G17" s="202">
        <f t="shared" si="1"/>
        <v>-70</v>
      </c>
      <c r="H17" s="292">
        <f t="shared" si="0"/>
        <v>100.69444444444444</v>
      </c>
      <c r="I17" s="203"/>
    </row>
    <row r="18" spans="1:9" s="200" customFormat="1" ht="37.5" customHeight="1">
      <c r="A18" s="189" t="s">
        <v>5</v>
      </c>
      <c r="B18" s="285">
        <v>1015</v>
      </c>
      <c r="C18" s="194">
        <v>-1825</v>
      </c>
      <c r="D18" s="202">
        <v>-2051</v>
      </c>
      <c r="E18" s="190">
        <v>-2096</v>
      </c>
      <c r="F18" s="202">
        <v>-2051</v>
      </c>
      <c r="G18" s="202">
        <f t="shared" si="1"/>
        <v>45</v>
      </c>
      <c r="H18" s="292">
        <f t="shared" si="0"/>
        <v>97.853053435114504</v>
      </c>
      <c r="I18" s="203"/>
    </row>
    <row r="19" spans="1:9" s="204" customFormat="1" ht="71.25" customHeight="1">
      <c r="A19" s="189" t="s">
        <v>155</v>
      </c>
      <c r="B19" s="286">
        <v>1016</v>
      </c>
      <c r="C19" s="194">
        <v>-273</v>
      </c>
      <c r="D19" s="202">
        <v>-433</v>
      </c>
      <c r="E19" s="190">
        <v>-280</v>
      </c>
      <c r="F19" s="202">
        <v>-433</v>
      </c>
      <c r="G19" s="202">
        <f t="shared" si="1"/>
        <v>-153</v>
      </c>
      <c r="H19" s="292">
        <f t="shared" si="0"/>
        <v>154.64285714285714</v>
      </c>
      <c r="I19" s="202"/>
    </row>
    <row r="20" spans="1:9" s="204" customFormat="1" ht="36.75" customHeight="1">
      <c r="A20" s="189" t="s">
        <v>156</v>
      </c>
      <c r="B20" s="286">
        <v>1017</v>
      </c>
      <c r="C20" s="194">
        <v>-948</v>
      </c>
      <c r="D20" s="202">
        <v>-1085</v>
      </c>
      <c r="E20" s="190">
        <v>-1240</v>
      </c>
      <c r="F20" s="202">
        <v>-1085</v>
      </c>
      <c r="G20" s="202">
        <f t="shared" si="1"/>
        <v>155</v>
      </c>
      <c r="H20" s="292">
        <f t="shared" si="0"/>
        <v>87.5</v>
      </c>
      <c r="I20" s="202"/>
    </row>
    <row r="21" spans="1:9" s="200" customFormat="1" ht="36" customHeight="1">
      <c r="A21" s="189" t="s">
        <v>157</v>
      </c>
      <c r="B21" s="285">
        <v>1018</v>
      </c>
      <c r="C21" s="194">
        <v>-859</v>
      </c>
      <c r="D21" s="194">
        <v>-1092</v>
      </c>
      <c r="E21" s="190">
        <v>-800</v>
      </c>
      <c r="F21" s="194">
        <v>-1092</v>
      </c>
      <c r="G21" s="202">
        <f t="shared" si="1"/>
        <v>-292</v>
      </c>
      <c r="H21" s="292">
        <f t="shared" si="0"/>
        <v>136.5</v>
      </c>
      <c r="I21" s="203"/>
    </row>
    <row r="22" spans="1:9" s="200" customFormat="1" ht="31.5" customHeight="1">
      <c r="A22" s="188" t="s">
        <v>10</v>
      </c>
      <c r="B22" s="284">
        <v>1020</v>
      </c>
      <c r="C22" s="193">
        <f>SUM(C12,C13)</f>
        <v>1380</v>
      </c>
      <c r="D22" s="193">
        <f>SUM(D12,D13)</f>
        <v>847</v>
      </c>
      <c r="E22" s="191">
        <f>SUM(E12,E13)</f>
        <v>1260</v>
      </c>
      <c r="F22" s="193">
        <f>SUM(F12,F13)</f>
        <v>847</v>
      </c>
      <c r="G22" s="192">
        <f t="shared" si="1"/>
        <v>-413</v>
      </c>
      <c r="H22" s="291">
        <f t="shared" si="0"/>
        <v>67.222222222222229</v>
      </c>
      <c r="I22" s="201"/>
    </row>
    <row r="23" spans="1:9" s="200" customFormat="1" ht="37.5" customHeight="1">
      <c r="A23" s="188" t="s">
        <v>84</v>
      </c>
      <c r="B23" s="284">
        <v>1030</v>
      </c>
      <c r="C23" s="193">
        <f>SUM(C24:C41,C43)</f>
        <v>-2230</v>
      </c>
      <c r="D23" s="193">
        <f>SUM(D24:D41,D43)</f>
        <v>-2377</v>
      </c>
      <c r="E23" s="191">
        <f>SUM(E24:E41,E43)</f>
        <v>-2934</v>
      </c>
      <c r="F23" s="193">
        <f>SUM(F24:F41,F43)</f>
        <v>-2377</v>
      </c>
      <c r="G23" s="192">
        <f t="shared" si="1"/>
        <v>557</v>
      </c>
      <c r="H23" s="291">
        <f t="shared" si="0"/>
        <v>81.01567825494206</v>
      </c>
      <c r="I23" s="201"/>
    </row>
    <row r="24" spans="1:9" s="200" customFormat="1" ht="48" customHeight="1">
      <c r="A24" s="189" t="s">
        <v>58</v>
      </c>
      <c r="B24" s="285">
        <v>1031</v>
      </c>
      <c r="C24" s="194" t="s">
        <v>118</v>
      </c>
      <c r="D24" s="194" t="s">
        <v>118</v>
      </c>
      <c r="E24" s="190" t="s">
        <v>118</v>
      </c>
      <c r="F24" s="194" t="s">
        <v>118</v>
      </c>
      <c r="G24" s="270" t="e">
        <f t="shared" si="1"/>
        <v>#VALUE!</v>
      </c>
      <c r="H24" s="293" t="e">
        <f t="shared" si="0"/>
        <v>#VALUE!</v>
      </c>
      <c r="I24" s="203"/>
    </row>
    <row r="25" spans="1:9" s="200" customFormat="1" ht="34.5" customHeight="1">
      <c r="A25" s="189" t="s">
        <v>79</v>
      </c>
      <c r="B25" s="285">
        <v>1032</v>
      </c>
      <c r="C25" s="194">
        <v>-30</v>
      </c>
      <c r="D25" s="194">
        <v>-30</v>
      </c>
      <c r="E25" s="190">
        <v>-30</v>
      </c>
      <c r="F25" s="194">
        <v>-30</v>
      </c>
      <c r="G25" s="202">
        <f t="shared" si="1"/>
        <v>0</v>
      </c>
      <c r="H25" s="292">
        <f t="shared" si="0"/>
        <v>100</v>
      </c>
      <c r="I25" s="203"/>
    </row>
    <row r="26" spans="1:9" s="200" customFormat="1" ht="33" customHeight="1">
      <c r="A26" s="189" t="s">
        <v>9</v>
      </c>
      <c r="B26" s="285">
        <v>1033</v>
      </c>
      <c r="C26" s="194" t="s">
        <v>118</v>
      </c>
      <c r="D26" s="194" t="s">
        <v>118</v>
      </c>
      <c r="E26" s="190" t="s">
        <v>118</v>
      </c>
      <c r="F26" s="194" t="s">
        <v>118</v>
      </c>
      <c r="G26" s="270" t="e">
        <f t="shared" si="1"/>
        <v>#VALUE!</v>
      </c>
      <c r="H26" s="293" t="e">
        <f t="shared" si="0"/>
        <v>#VALUE!</v>
      </c>
      <c r="I26" s="203"/>
    </row>
    <row r="27" spans="1:9" s="200" customFormat="1" ht="36" customHeight="1">
      <c r="A27" s="189" t="s">
        <v>17</v>
      </c>
      <c r="B27" s="285">
        <v>1034</v>
      </c>
      <c r="C27" s="194" t="s">
        <v>118</v>
      </c>
      <c r="D27" s="194" t="s">
        <v>118</v>
      </c>
      <c r="E27" s="194" t="s">
        <v>118</v>
      </c>
      <c r="F27" s="194" t="s">
        <v>118</v>
      </c>
      <c r="G27" s="270" t="e">
        <f t="shared" si="1"/>
        <v>#VALUE!</v>
      </c>
      <c r="H27" s="293" t="e">
        <f t="shared" si="0"/>
        <v>#VALUE!</v>
      </c>
      <c r="I27" s="203"/>
    </row>
    <row r="28" spans="1:9" s="200" customFormat="1" ht="31.5" customHeight="1">
      <c r="A28" s="189" t="s">
        <v>18</v>
      </c>
      <c r="B28" s="285">
        <v>1035</v>
      </c>
      <c r="C28" s="194">
        <v>-40</v>
      </c>
      <c r="D28" s="194">
        <v>-42</v>
      </c>
      <c r="E28" s="190">
        <v>-30</v>
      </c>
      <c r="F28" s="194">
        <v>-42</v>
      </c>
      <c r="G28" s="202">
        <f t="shared" si="1"/>
        <v>-12</v>
      </c>
      <c r="H28" s="292">
        <f t="shared" si="0"/>
        <v>140</v>
      </c>
      <c r="I28" s="203"/>
    </row>
    <row r="29" spans="1:9" s="200" customFormat="1" ht="36" customHeight="1">
      <c r="A29" s="189" t="s">
        <v>19</v>
      </c>
      <c r="B29" s="285">
        <v>1036</v>
      </c>
      <c r="C29" s="194">
        <v>-1439</v>
      </c>
      <c r="D29" s="194">
        <v>-1605</v>
      </c>
      <c r="E29" s="190">
        <v>-2010</v>
      </c>
      <c r="F29" s="194">
        <v>-1605</v>
      </c>
      <c r="G29" s="202">
        <f t="shared" si="1"/>
        <v>405</v>
      </c>
      <c r="H29" s="292">
        <f t="shared" si="0"/>
        <v>79.850746268656707</v>
      </c>
      <c r="I29" s="203"/>
    </row>
    <row r="30" spans="1:9" s="200" customFormat="1" ht="39" customHeight="1">
      <c r="A30" s="189" t="s">
        <v>20</v>
      </c>
      <c r="B30" s="285">
        <v>1037</v>
      </c>
      <c r="C30" s="194">
        <v>-294</v>
      </c>
      <c r="D30" s="194">
        <v>-307</v>
      </c>
      <c r="E30" s="190">
        <v>-402</v>
      </c>
      <c r="F30" s="194">
        <v>-307</v>
      </c>
      <c r="G30" s="202">
        <f t="shared" si="1"/>
        <v>95</v>
      </c>
      <c r="H30" s="292">
        <f t="shared" si="0"/>
        <v>76.368159203980099</v>
      </c>
      <c r="I30" s="203"/>
    </row>
    <row r="31" spans="1:9" s="200" customFormat="1" ht="54.75" customHeight="1">
      <c r="A31" s="189" t="s">
        <v>21</v>
      </c>
      <c r="B31" s="285">
        <v>1038</v>
      </c>
      <c r="C31" s="194">
        <v>-47</v>
      </c>
      <c r="D31" s="194">
        <v>-48</v>
      </c>
      <c r="E31" s="190">
        <v>-60</v>
      </c>
      <c r="F31" s="194">
        <v>-48</v>
      </c>
      <c r="G31" s="202">
        <f t="shared" si="1"/>
        <v>12</v>
      </c>
      <c r="H31" s="292">
        <f t="shared" si="0"/>
        <v>80</v>
      </c>
      <c r="I31" s="203"/>
    </row>
    <row r="32" spans="1:9" s="204" customFormat="1" ht="54" customHeight="1">
      <c r="A32" s="189" t="s">
        <v>22</v>
      </c>
      <c r="B32" s="285">
        <v>1039</v>
      </c>
      <c r="C32" s="194" t="s">
        <v>118</v>
      </c>
      <c r="D32" s="194" t="s">
        <v>118</v>
      </c>
      <c r="E32" s="190" t="s">
        <v>118</v>
      </c>
      <c r="F32" s="194" t="s">
        <v>118</v>
      </c>
      <c r="G32" s="270" t="e">
        <f t="shared" si="1"/>
        <v>#VALUE!</v>
      </c>
      <c r="H32" s="293" t="e">
        <f t="shared" si="0"/>
        <v>#VALUE!</v>
      </c>
      <c r="I32" s="203"/>
    </row>
    <row r="33" spans="1:9" s="200" customFormat="1" ht="48" customHeight="1">
      <c r="A33" s="189" t="s">
        <v>23</v>
      </c>
      <c r="B33" s="285">
        <v>1040</v>
      </c>
      <c r="C33" s="194" t="s">
        <v>118</v>
      </c>
      <c r="D33" s="194">
        <v>-1</v>
      </c>
      <c r="E33" s="190" t="s">
        <v>118</v>
      </c>
      <c r="F33" s="194">
        <v>-1</v>
      </c>
      <c r="G33" s="270" t="e">
        <f t="shared" si="1"/>
        <v>#VALUE!</v>
      </c>
      <c r="H33" s="293" t="e">
        <f t="shared" si="0"/>
        <v>#VALUE!</v>
      </c>
      <c r="I33" s="203"/>
    </row>
    <row r="34" spans="1:9" s="200" customFormat="1" ht="36" customHeight="1">
      <c r="A34" s="189" t="s">
        <v>24</v>
      </c>
      <c r="B34" s="285">
        <v>1041</v>
      </c>
      <c r="C34" s="194" t="s">
        <v>118</v>
      </c>
      <c r="D34" s="194">
        <v>-1</v>
      </c>
      <c r="E34" s="190">
        <v>-1</v>
      </c>
      <c r="F34" s="194">
        <v>-1</v>
      </c>
      <c r="G34" s="270">
        <f t="shared" si="1"/>
        <v>0</v>
      </c>
      <c r="H34" s="293">
        <f t="shared" si="0"/>
        <v>100</v>
      </c>
      <c r="I34" s="203"/>
    </row>
    <row r="35" spans="1:9" s="200" customFormat="1" ht="36" customHeight="1">
      <c r="A35" s="189" t="s">
        <v>25</v>
      </c>
      <c r="B35" s="285">
        <v>1042</v>
      </c>
      <c r="C35" s="194">
        <v>-22</v>
      </c>
      <c r="D35" s="194">
        <v>-25</v>
      </c>
      <c r="E35" s="190">
        <v>-30</v>
      </c>
      <c r="F35" s="194">
        <v>-25</v>
      </c>
      <c r="G35" s="202">
        <f t="shared" si="1"/>
        <v>5</v>
      </c>
      <c r="H35" s="292">
        <f t="shared" si="0"/>
        <v>83.333333333333343</v>
      </c>
      <c r="I35" s="203"/>
    </row>
    <row r="36" spans="1:9" s="200" customFormat="1" ht="36" customHeight="1">
      <c r="A36" s="189" t="s">
        <v>40</v>
      </c>
      <c r="B36" s="285">
        <v>1043</v>
      </c>
      <c r="C36" s="194">
        <v>-5</v>
      </c>
      <c r="D36" s="194">
        <v>-7</v>
      </c>
      <c r="E36" s="190">
        <v>-30</v>
      </c>
      <c r="F36" s="194">
        <v>-7</v>
      </c>
      <c r="G36" s="202">
        <f t="shared" si="1"/>
        <v>23</v>
      </c>
      <c r="H36" s="292">
        <f t="shared" si="0"/>
        <v>23.333333333333332</v>
      </c>
      <c r="I36" s="203"/>
    </row>
    <row r="37" spans="1:9" s="200" customFormat="1" ht="36" customHeight="1">
      <c r="A37" s="189" t="s">
        <v>26</v>
      </c>
      <c r="B37" s="285">
        <v>1044</v>
      </c>
      <c r="C37" s="194" t="s">
        <v>118</v>
      </c>
      <c r="D37" s="194">
        <v>-4</v>
      </c>
      <c r="E37" s="190">
        <v>-1</v>
      </c>
      <c r="F37" s="194">
        <v>-4</v>
      </c>
      <c r="G37" s="270">
        <f t="shared" si="1"/>
        <v>-3</v>
      </c>
      <c r="H37" s="293">
        <f t="shared" si="0"/>
        <v>400</v>
      </c>
      <c r="I37" s="203"/>
    </row>
    <row r="38" spans="1:9" s="200" customFormat="1" ht="34.5" customHeight="1">
      <c r="A38" s="189" t="s">
        <v>27</v>
      </c>
      <c r="B38" s="285">
        <v>1045</v>
      </c>
      <c r="C38" s="194" t="s">
        <v>118</v>
      </c>
      <c r="D38" s="194" t="s">
        <v>118</v>
      </c>
      <c r="E38" s="190" t="s">
        <v>118</v>
      </c>
      <c r="F38" s="194" t="s">
        <v>118</v>
      </c>
      <c r="G38" s="270" t="e">
        <f t="shared" si="1"/>
        <v>#VALUE!</v>
      </c>
      <c r="H38" s="293" t="e">
        <f t="shared" si="0"/>
        <v>#VALUE!</v>
      </c>
      <c r="I38" s="203"/>
    </row>
    <row r="39" spans="1:9" s="200" customFormat="1" ht="36" customHeight="1">
      <c r="A39" s="189" t="s">
        <v>28</v>
      </c>
      <c r="B39" s="285">
        <v>1046</v>
      </c>
      <c r="C39" s="194" t="s">
        <v>118</v>
      </c>
      <c r="D39" s="194" t="s">
        <v>118</v>
      </c>
      <c r="E39" s="190" t="s">
        <v>118</v>
      </c>
      <c r="F39" s="194" t="s">
        <v>118</v>
      </c>
      <c r="G39" s="270" t="e">
        <f t="shared" si="1"/>
        <v>#VALUE!</v>
      </c>
      <c r="H39" s="293" t="e">
        <f t="shared" si="0"/>
        <v>#VALUE!</v>
      </c>
      <c r="I39" s="203"/>
    </row>
    <row r="40" spans="1:9" s="200" customFormat="1" ht="36" customHeight="1">
      <c r="A40" s="189" t="s">
        <v>29</v>
      </c>
      <c r="B40" s="285">
        <v>1047</v>
      </c>
      <c r="C40" s="194">
        <v>-6</v>
      </c>
      <c r="D40" s="194">
        <v>-3</v>
      </c>
      <c r="E40" s="190">
        <v>-30</v>
      </c>
      <c r="F40" s="194">
        <v>-3</v>
      </c>
      <c r="G40" s="270">
        <f t="shared" si="1"/>
        <v>27</v>
      </c>
      <c r="H40" s="293">
        <f t="shared" si="0"/>
        <v>10</v>
      </c>
      <c r="I40" s="203"/>
    </row>
    <row r="41" spans="1:9" s="204" customFormat="1" ht="54.75" customHeight="1">
      <c r="A41" s="189" t="s">
        <v>44</v>
      </c>
      <c r="B41" s="285">
        <v>1048</v>
      </c>
      <c r="C41" s="194">
        <v>-5</v>
      </c>
      <c r="D41" s="194">
        <v>-4</v>
      </c>
      <c r="E41" s="190">
        <v>-10</v>
      </c>
      <c r="F41" s="194">
        <v>-4</v>
      </c>
      <c r="G41" s="202">
        <f t="shared" si="1"/>
        <v>6</v>
      </c>
      <c r="H41" s="292">
        <f t="shared" si="0"/>
        <v>40</v>
      </c>
      <c r="I41" s="203"/>
    </row>
    <row r="42" spans="1:9" s="200" customFormat="1" ht="36" customHeight="1">
      <c r="A42" s="189" t="s">
        <v>30</v>
      </c>
      <c r="B42" s="285" t="s">
        <v>178</v>
      </c>
      <c r="C42" s="194" t="s">
        <v>118</v>
      </c>
      <c r="D42" s="194" t="s">
        <v>118</v>
      </c>
      <c r="E42" s="190" t="s">
        <v>118</v>
      </c>
      <c r="F42" s="194" t="s">
        <v>118</v>
      </c>
      <c r="G42" s="270" t="e">
        <f t="shared" si="1"/>
        <v>#VALUE!</v>
      </c>
      <c r="H42" s="293" t="e">
        <f t="shared" si="0"/>
        <v>#VALUE!</v>
      </c>
      <c r="I42" s="203"/>
    </row>
    <row r="43" spans="1:9" s="200" customFormat="1" ht="33" customHeight="1">
      <c r="A43" s="189" t="s">
        <v>59</v>
      </c>
      <c r="B43" s="285">
        <v>1049</v>
      </c>
      <c r="C43" s="194">
        <v>-342</v>
      </c>
      <c r="D43" s="194">
        <v>-300</v>
      </c>
      <c r="E43" s="190">
        <v>-300</v>
      </c>
      <c r="F43" s="194">
        <v>-300</v>
      </c>
      <c r="G43" s="202">
        <f t="shared" si="1"/>
        <v>0</v>
      </c>
      <c r="H43" s="292">
        <f t="shared" si="0"/>
        <v>100</v>
      </c>
      <c r="I43" s="203"/>
    </row>
    <row r="44" spans="1:9" s="200" customFormat="1" ht="33.75" customHeight="1">
      <c r="A44" s="188" t="s">
        <v>85</v>
      </c>
      <c r="B44" s="287">
        <v>1060</v>
      </c>
      <c r="C44" s="193">
        <f>SUM(C45:C51)</f>
        <v>-18</v>
      </c>
      <c r="D44" s="193">
        <f>SUM(D45:D51)</f>
        <v>-16</v>
      </c>
      <c r="E44" s="191">
        <f>SUM(E45:E51)</f>
        <v>-41</v>
      </c>
      <c r="F44" s="193">
        <f>SUM(F45:F51)</f>
        <v>-16</v>
      </c>
      <c r="G44" s="192">
        <f t="shared" si="1"/>
        <v>25</v>
      </c>
      <c r="H44" s="294">
        <f t="shared" si="0"/>
        <v>39.024390243902438</v>
      </c>
      <c r="I44" s="192"/>
    </row>
    <row r="45" spans="1:9" s="200" customFormat="1" ht="33" customHeight="1">
      <c r="A45" s="189" t="s">
        <v>75</v>
      </c>
      <c r="B45" s="285">
        <v>1061</v>
      </c>
      <c r="C45" s="194" t="s">
        <v>118</v>
      </c>
      <c r="D45" s="194" t="s">
        <v>118</v>
      </c>
      <c r="E45" s="190" t="s">
        <v>118</v>
      </c>
      <c r="F45" s="194" t="s">
        <v>118</v>
      </c>
      <c r="G45" s="270" t="e">
        <f t="shared" si="1"/>
        <v>#VALUE!</v>
      </c>
      <c r="H45" s="293" t="e">
        <f t="shared" si="0"/>
        <v>#VALUE!</v>
      </c>
      <c r="I45" s="203"/>
    </row>
    <row r="46" spans="1:9" s="200" customFormat="1" ht="30" customHeight="1">
      <c r="A46" s="189" t="s">
        <v>76</v>
      </c>
      <c r="B46" s="285">
        <v>1062</v>
      </c>
      <c r="C46" s="194" t="s">
        <v>118</v>
      </c>
      <c r="D46" s="194" t="s">
        <v>118</v>
      </c>
      <c r="E46" s="190" t="s">
        <v>118</v>
      </c>
      <c r="F46" s="194" t="s">
        <v>118</v>
      </c>
      <c r="G46" s="270" t="e">
        <f t="shared" si="1"/>
        <v>#VALUE!</v>
      </c>
      <c r="H46" s="293" t="e">
        <f t="shared" si="0"/>
        <v>#VALUE!</v>
      </c>
      <c r="I46" s="203"/>
    </row>
    <row r="47" spans="1:9" s="200" customFormat="1" ht="34.5" customHeight="1">
      <c r="A47" s="189" t="s">
        <v>19</v>
      </c>
      <c r="B47" s="285">
        <v>1063</v>
      </c>
      <c r="C47" s="194" t="s">
        <v>118</v>
      </c>
      <c r="D47" s="194" t="s">
        <v>118</v>
      </c>
      <c r="E47" s="190" t="s">
        <v>118</v>
      </c>
      <c r="F47" s="194" t="s">
        <v>118</v>
      </c>
      <c r="G47" s="270" t="e">
        <f t="shared" si="1"/>
        <v>#VALUE!</v>
      </c>
      <c r="H47" s="293" t="e">
        <f t="shared" si="0"/>
        <v>#VALUE!</v>
      </c>
      <c r="I47" s="203"/>
    </row>
    <row r="48" spans="1:9" s="200" customFormat="1" ht="36" customHeight="1">
      <c r="A48" s="189" t="s">
        <v>20</v>
      </c>
      <c r="B48" s="285">
        <v>1064</v>
      </c>
      <c r="C48" s="194" t="s">
        <v>118</v>
      </c>
      <c r="D48" s="194" t="s">
        <v>118</v>
      </c>
      <c r="E48" s="190" t="s">
        <v>118</v>
      </c>
      <c r="F48" s="194" t="s">
        <v>118</v>
      </c>
      <c r="G48" s="270" t="e">
        <f t="shared" si="1"/>
        <v>#VALUE!</v>
      </c>
      <c r="H48" s="293" t="e">
        <f t="shared" si="0"/>
        <v>#VALUE!</v>
      </c>
      <c r="I48" s="203"/>
    </row>
    <row r="49" spans="1:9" s="200" customFormat="1" ht="33" customHeight="1">
      <c r="A49" s="189" t="s">
        <v>39</v>
      </c>
      <c r="B49" s="285">
        <v>1065</v>
      </c>
      <c r="C49" s="194" t="s">
        <v>118</v>
      </c>
      <c r="D49" s="194" t="s">
        <v>118</v>
      </c>
      <c r="E49" s="190" t="s">
        <v>118</v>
      </c>
      <c r="F49" s="194" t="s">
        <v>118</v>
      </c>
      <c r="G49" s="270" t="e">
        <f t="shared" si="1"/>
        <v>#VALUE!</v>
      </c>
      <c r="H49" s="293" t="e">
        <f t="shared" si="0"/>
        <v>#VALUE!</v>
      </c>
      <c r="I49" s="203"/>
    </row>
    <row r="50" spans="1:9" s="200" customFormat="1" ht="36" customHeight="1">
      <c r="A50" s="189" t="s">
        <v>47</v>
      </c>
      <c r="B50" s="285">
        <v>1066</v>
      </c>
      <c r="C50" s="194" t="s">
        <v>118</v>
      </c>
      <c r="D50" s="194">
        <v>-9</v>
      </c>
      <c r="E50" s="190">
        <v>-20</v>
      </c>
      <c r="F50" s="194">
        <v>-9</v>
      </c>
      <c r="G50" s="270">
        <f t="shared" si="1"/>
        <v>11</v>
      </c>
      <c r="H50" s="293">
        <f t="shared" si="0"/>
        <v>45</v>
      </c>
      <c r="I50" s="203"/>
    </row>
    <row r="51" spans="1:9" s="200" customFormat="1" ht="36" customHeight="1">
      <c r="A51" s="189" t="s">
        <v>64</v>
      </c>
      <c r="B51" s="285">
        <v>1067</v>
      </c>
      <c r="C51" s="194">
        <v>-18</v>
      </c>
      <c r="D51" s="194">
        <v>-7</v>
      </c>
      <c r="E51" s="190">
        <v>-21</v>
      </c>
      <c r="F51" s="194">
        <v>-7</v>
      </c>
      <c r="G51" s="202">
        <f t="shared" si="1"/>
        <v>14</v>
      </c>
      <c r="H51" s="292">
        <f t="shared" si="0"/>
        <v>33.333333333333329</v>
      </c>
      <c r="I51" s="203"/>
    </row>
    <row r="52" spans="1:9" s="200" customFormat="1" ht="36.75" customHeight="1">
      <c r="A52" s="188" t="s">
        <v>124</v>
      </c>
      <c r="B52" s="287">
        <v>1070</v>
      </c>
      <c r="C52" s="193">
        <f>SUM(C53:C55)</f>
        <v>2220</v>
      </c>
      <c r="D52" s="193">
        <f>SUM(D53:D55)</f>
        <v>1046</v>
      </c>
      <c r="E52" s="191">
        <f>SUM(E53:E55)</f>
        <v>3000</v>
      </c>
      <c r="F52" s="193">
        <f>SUM(F53:F55)</f>
        <v>1046</v>
      </c>
      <c r="G52" s="192">
        <f>F52-E52</f>
        <v>-1954</v>
      </c>
      <c r="H52" s="294">
        <f t="shared" si="0"/>
        <v>34.866666666666667</v>
      </c>
      <c r="I52" s="192"/>
    </row>
    <row r="53" spans="1:9" s="200" customFormat="1" ht="34.5" customHeight="1">
      <c r="A53" s="189" t="s">
        <v>82</v>
      </c>
      <c r="B53" s="285">
        <v>1071</v>
      </c>
      <c r="C53" s="194">
        <v>0</v>
      </c>
      <c r="D53" s="194">
        <v>0</v>
      </c>
      <c r="E53" s="190">
        <v>0</v>
      </c>
      <c r="F53" s="194">
        <v>0</v>
      </c>
      <c r="G53" s="202">
        <f t="shared" si="1"/>
        <v>0</v>
      </c>
      <c r="H53" s="293" t="e">
        <f t="shared" si="0"/>
        <v>#DIV/0!</v>
      </c>
      <c r="I53" s="203"/>
    </row>
    <row r="54" spans="1:9" s="200" customFormat="1" ht="36" customHeight="1">
      <c r="A54" s="189" t="s">
        <v>132</v>
      </c>
      <c r="B54" s="285">
        <v>1072</v>
      </c>
      <c r="C54" s="194">
        <v>0</v>
      </c>
      <c r="D54" s="194">
        <v>0</v>
      </c>
      <c r="E54" s="190">
        <v>0</v>
      </c>
      <c r="F54" s="194">
        <v>0</v>
      </c>
      <c r="G54" s="202">
        <f t="shared" si="1"/>
        <v>0</v>
      </c>
      <c r="H54" s="293" t="e">
        <f t="shared" si="0"/>
        <v>#DIV/0!</v>
      </c>
      <c r="I54" s="203"/>
    </row>
    <row r="55" spans="1:9" s="200" customFormat="1" ht="36" customHeight="1">
      <c r="A55" s="189" t="s">
        <v>125</v>
      </c>
      <c r="B55" s="285">
        <v>1073</v>
      </c>
      <c r="C55" s="194">
        <v>2220</v>
      </c>
      <c r="D55" s="194">
        <v>1046</v>
      </c>
      <c r="E55" s="190">
        <v>3000</v>
      </c>
      <c r="F55" s="194">
        <v>1046</v>
      </c>
      <c r="G55" s="202">
        <f t="shared" si="1"/>
        <v>-1954</v>
      </c>
      <c r="H55" s="292">
        <f t="shared" si="0"/>
        <v>34.866666666666667</v>
      </c>
      <c r="I55" s="203"/>
    </row>
    <row r="56" spans="1:9" s="200" customFormat="1" ht="38.25" customHeight="1">
      <c r="A56" s="188" t="s">
        <v>48</v>
      </c>
      <c r="B56" s="287">
        <v>1080</v>
      </c>
      <c r="C56" s="193">
        <f>SUM(C57:C62)</f>
        <v>-1521</v>
      </c>
      <c r="D56" s="193">
        <f>SUM(D57:D62)</f>
        <v>-786</v>
      </c>
      <c r="E56" s="191">
        <f>SUM(E57:E62)</f>
        <v>-2000</v>
      </c>
      <c r="F56" s="193">
        <f>SUM(F57:F62)</f>
        <v>-786</v>
      </c>
      <c r="G56" s="192">
        <f t="shared" si="1"/>
        <v>1214</v>
      </c>
      <c r="H56" s="294">
        <f t="shared" si="0"/>
        <v>39.300000000000004</v>
      </c>
      <c r="I56" s="192"/>
    </row>
    <row r="57" spans="1:9" s="200" customFormat="1" ht="33" customHeight="1">
      <c r="A57" s="189" t="s">
        <v>82</v>
      </c>
      <c r="B57" s="285">
        <v>1081</v>
      </c>
      <c r="C57" s="190" t="s">
        <v>118</v>
      </c>
      <c r="D57" s="190" t="s">
        <v>118</v>
      </c>
      <c r="E57" s="190" t="s">
        <v>118</v>
      </c>
      <c r="F57" s="190" t="s">
        <v>118</v>
      </c>
      <c r="G57" s="270" t="e">
        <f t="shared" si="1"/>
        <v>#VALUE!</v>
      </c>
      <c r="H57" s="293" t="e">
        <f t="shared" si="0"/>
        <v>#VALUE!</v>
      </c>
      <c r="I57" s="203"/>
    </row>
    <row r="58" spans="1:9" s="200" customFormat="1" ht="37.5" customHeight="1">
      <c r="A58" s="189" t="s">
        <v>307</v>
      </c>
      <c r="B58" s="285">
        <v>1082</v>
      </c>
      <c r="C58" s="190">
        <v>0</v>
      </c>
      <c r="D58" s="190">
        <v>0</v>
      </c>
      <c r="E58" s="190">
        <v>0</v>
      </c>
      <c r="F58" s="190">
        <v>0</v>
      </c>
      <c r="G58" s="270">
        <f t="shared" si="1"/>
        <v>0</v>
      </c>
      <c r="H58" s="293" t="e">
        <f t="shared" si="0"/>
        <v>#DIV/0!</v>
      </c>
      <c r="I58" s="203"/>
    </row>
    <row r="59" spans="1:9" s="200" customFormat="1" ht="36" customHeight="1">
      <c r="A59" s="189" t="s">
        <v>43</v>
      </c>
      <c r="B59" s="285">
        <v>1083</v>
      </c>
      <c r="C59" s="194" t="s">
        <v>118</v>
      </c>
      <c r="D59" s="194" t="s">
        <v>118</v>
      </c>
      <c r="E59" s="190" t="s">
        <v>118</v>
      </c>
      <c r="F59" s="194" t="s">
        <v>118</v>
      </c>
      <c r="G59" s="270" t="e">
        <f t="shared" si="1"/>
        <v>#VALUE!</v>
      </c>
      <c r="H59" s="293" t="e">
        <f t="shared" si="0"/>
        <v>#VALUE!</v>
      </c>
      <c r="I59" s="203"/>
    </row>
    <row r="60" spans="1:9" s="200" customFormat="1" ht="36" customHeight="1">
      <c r="A60" s="189" t="s">
        <v>31</v>
      </c>
      <c r="B60" s="285">
        <v>1084</v>
      </c>
      <c r="C60" s="194" t="s">
        <v>118</v>
      </c>
      <c r="D60" s="194" t="s">
        <v>118</v>
      </c>
      <c r="E60" s="190" t="s">
        <v>118</v>
      </c>
      <c r="F60" s="194" t="s">
        <v>118</v>
      </c>
      <c r="G60" s="270" t="e">
        <f t="shared" si="1"/>
        <v>#VALUE!</v>
      </c>
      <c r="H60" s="293" t="e">
        <f t="shared" si="0"/>
        <v>#VALUE!</v>
      </c>
      <c r="I60" s="203"/>
    </row>
    <row r="61" spans="1:9" s="200" customFormat="1" ht="36" customHeight="1">
      <c r="A61" s="189" t="s">
        <v>38</v>
      </c>
      <c r="B61" s="285">
        <v>1085</v>
      </c>
      <c r="C61" s="194" t="s">
        <v>118</v>
      </c>
      <c r="D61" s="194" t="s">
        <v>118</v>
      </c>
      <c r="E61" s="190" t="s">
        <v>118</v>
      </c>
      <c r="F61" s="194" t="s">
        <v>118</v>
      </c>
      <c r="G61" s="270" t="e">
        <f t="shared" si="1"/>
        <v>#VALUE!</v>
      </c>
      <c r="H61" s="293" t="e">
        <f t="shared" si="0"/>
        <v>#VALUE!</v>
      </c>
      <c r="I61" s="203"/>
    </row>
    <row r="62" spans="1:9" s="200" customFormat="1" ht="36" customHeight="1">
      <c r="A62" s="189" t="s">
        <v>92</v>
      </c>
      <c r="B62" s="285">
        <v>1086</v>
      </c>
      <c r="C62" s="194">
        <v>-1521</v>
      </c>
      <c r="D62" s="194">
        <v>-786</v>
      </c>
      <c r="E62" s="190">
        <v>-2000</v>
      </c>
      <c r="F62" s="194">
        <v>-786</v>
      </c>
      <c r="G62" s="202">
        <f t="shared" si="1"/>
        <v>1214</v>
      </c>
      <c r="H62" s="292">
        <f t="shared" si="0"/>
        <v>39.300000000000004</v>
      </c>
      <c r="I62" s="203"/>
    </row>
    <row r="63" spans="1:9" s="200" customFormat="1" ht="44.25" customHeight="1">
      <c r="A63" s="188" t="s">
        <v>3</v>
      </c>
      <c r="B63" s="287">
        <v>1100</v>
      </c>
      <c r="C63" s="193">
        <f>SUM(C22,C23,C44,C52,C56)</f>
        <v>-169</v>
      </c>
      <c r="D63" s="193">
        <f>SUM(D22,D23,D44,D52,D56)</f>
        <v>-1286</v>
      </c>
      <c r="E63" s="191">
        <f>SUM(E22,E23,E44,E52,E56)</f>
        <v>-715</v>
      </c>
      <c r="F63" s="193">
        <f>SUM(F22,F23,F44,F52,F56)</f>
        <v>-1286</v>
      </c>
      <c r="G63" s="192">
        <f t="shared" ref="G63:G81" si="2">F63-E63</f>
        <v>-571</v>
      </c>
      <c r="H63" s="294">
        <f t="shared" si="0"/>
        <v>179.86013986013987</v>
      </c>
      <c r="I63" s="192"/>
    </row>
    <row r="64" spans="1:9" s="200" customFormat="1" ht="46.5" customHeight="1">
      <c r="A64" s="189" t="s">
        <v>277</v>
      </c>
      <c r="B64" s="285">
        <v>1110</v>
      </c>
      <c r="C64" s="194">
        <v>868</v>
      </c>
      <c r="D64" s="194">
        <v>1546</v>
      </c>
      <c r="E64" s="190">
        <v>695</v>
      </c>
      <c r="F64" s="194">
        <v>1546</v>
      </c>
      <c r="G64" s="194">
        <f t="shared" si="2"/>
        <v>851</v>
      </c>
      <c r="H64" s="292">
        <f t="shared" si="0"/>
        <v>222.44604316546761</v>
      </c>
      <c r="I64" s="203"/>
    </row>
    <row r="65" spans="1:9" s="200" customFormat="1" ht="52.5" customHeight="1">
      <c r="A65" s="189" t="s">
        <v>278</v>
      </c>
      <c r="B65" s="285">
        <v>1120</v>
      </c>
      <c r="C65" s="194">
        <v>0</v>
      </c>
      <c r="D65" s="194">
        <v>0</v>
      </c>
      <c r="E65" s="190">
        <v>0</v>
      </c>
      <c r="F65" s="194">
        <v>0</v>
      </c>
      <c r="G65" s="194">
        <f t="shared" si="2"/>
        <v>0</v>
      </c>
      <c r="H65" s="295" t="e">
        <f t="shared" si="0"/>
        <v>#DIV/0!</v>
      </c>
      <c r="I65" s="203"/>
    </row>
    <row r="66" spans="1:9" s="200" customFormat="1" ht="36.75" customHeight="1">
      <c r="A66" s="188" t="s">
        <v>280</v>
      </c>
      <c r="B66" s="287">
        <v>1130</v>
      </c>
      <c r="C66" s="193">
        <v>0</v>
      </c>
      <c r="D66" s="193">
        <v>0</v>
      </c>
      <c r="E66" s="191">
        <v>0</v>
      </c>
      <c r="F66" s="193">
        <v>0</v>
      </c>
      <c r="G66" s="297">
        <f t="shared" si="2"/>
        <v>0</v>
      </c>
      <c r="H66" s="295" t="e">
        <f t="shared" si="0"/>
        <v>#DIV/0!</v>
      </c>
      <c r="I66" s="192"/>
    </row>
    <row r="67" spans="1:9" s="200" customFormat="1" ht="32.25" customHeight="1">
      <c r="A67" s="188" t="s">
        <v>279</v>
      </c>
      <c r="B67" s="287">
        <v>1140</v>
      </c>
      <c r="C67" s="193">
        <v>-133</v>
      </c>
      <c r="D67" s="193">
        <v>-98</v>
      </c>
      <c r="E67" s="191">
        <v>-120</v>
      </c>
      <c r="F67" s="193">
        <v>-98</v>
      </c>
      <c r="G67" s="193">
        <f t="shared" si="2"/>
        <v>22</v>
      </c>
      <c r="H67" s="294">
        <f t="shared" si="0"/>
        <v>81.666666666666671</v>
      </c>
      <c r="I67" s="192"/>
    </row>
    <row r="68" spans="1:9" s="200" customFormat="1" ht="38.25" customHeight="1">
      <c r="A68" s="188" t="s">
        <v>126</v>
      </c>
      <c r="B68" s="287">
        <v>1150</v>
      </c>
      <c r="C68" s="193">
        <f>SUM(C69:C70)</f>
        <v>154</v>
      </c>
      <c r="D68" s="193">
        <f>SUM(D69:D70)</f>
        <v>240</v>
      </c>
      <c r="E68" s="191">
        <f>SUM(E69:E70)</f>
        <v>140</v>
      </c>
      <c r="F68" s="193">
        <f>SUM(F69:F70)</f>
        <v>240</v>
      </c>
      <c r="G68" s="193">
        <f t="shared" si="2"/>
        <v>100</v>
      </c>
      <c r="H68" s="294">
        <f t="shared" si="0"/>
        <v>171.42857142857142</v>
      </c>
      <c r="I68" s="192"/>
    </row>
    <row r="69" spans="1:9" s="200" customFormat="1" ht="30" customHeight="1">
      <c r="A69" s="189" t="s">
        <v>82</v>
      </c>
      <c r="B69" s="285">
        <v>1151</v>
      </c>
      <c r="C69" s="194"/>
      <c r="D69" s="194"/>
      <c r="E69" s="190">
        <v>0</v>
      </c>
      <c r="F69" s="194"/>
      <c r="G69" s="194">
        <f t="shared" si="2"/>
        <v>0</v>
      </c>
      <c r="H69" s="295" t="e">
        <f t="shared" si="0"/>
        <v>#DIV/0!</v>
      </c>
      <c r="I69" s="203"/>
    </row>
    <row r="70" spans="1:9" s="200" customFormat="1" ht="45" customHeight="1">
      <c r="A70" s="189" t="s">
        <v>260</v>
      </c>
      <c r="B70" s="285">
        <v>1152</v>
      </c>
      <c r="C70" s="194">
        <v>154</v>
      </c>
      <c r="D70" s="194">
        <v>240</v>
      </c>
      <c r="E70" s="190">
        <v>140</v>
      </c>
      <c r="F70" s="194">
        <v>240</v>
      </c>
      <c r="G70" s="194">
        <f t="shared" si="2"/>
        <v>100</v>
      </c>
      <c r="H70" s="292">
        <f t="shared" si="0"/>
        <v>171.42857142857142</v>
      </c>
      <c r="I70" s="203"/>
    </row>
    <row r="71" spans="1:9" s="200" customFormat="1" ht="38.25" customHeight="1">
      <c r="A71" s="188" t="s">
        <v>127</v>
      </c>
      <c r="B71" s="287">
        <v>1160</v>
      </c>
      <c r="C71" s="193">
        <f>SUM(C72:C73)</f>
        <v>0</v>
      </c>
      <c r="D71" s="193">
        <f>SUM(D72:D73)</f>
        <v>-161</v>
      </c>
      <c r="E71" s="191">
        <f>SUM(E72:E73)</f>
        <v>0</v>
      </c>
      <c r="F71" s="193">
        <f>SUM(F72:F73)</f>
        <v>-161</v>
      </c>
      <c r="G71" s="193">
        <f t="shared" si="2"/>
        <v>-161</v>
      </c>
      <c r="H71" s="296" t="e">
        <f t="shared" si="0"/>
        <v>#DIV/0!</v>
      </c>
      <c r="I71" s="192"/>
    </row>
    <row r="72" spans="1:9" s="200" customFormat="1" ht="34.5" customHeight="1">
      <c r="A72" s="189" t="s">
        <v>82</v>
      </c>
      <c r="B72" s="285">
        <v>1161</v>
      </c>
      <c r="C72" s="194" t="s">
        <v>118</v>
      </c>
      <c r="D72" s="194" t="s">
        <v>118</v>
      </c>
      <c r="E72" s="190" t="s">
        <v>118</v>
      </c>
      <c r="F72" s="194" t="s">
        <v>118</v>
      </c>
      <c r="G72" s="194"/>
      <c r="H72" s="293" t="e">
        <f t="shared" si="0"/>
        <v>#VALUE!</v>
      </c>
      <c r="I72" s="203"/>
    </row>
    <row r="73" spans="1:9" s="200" customFormat="1" ht="45" customHeight="1">
      <c r="A73" s="189" t="s">
        <v>350</v>
      </c>
      <c r="B73" s="285">
        <v>1162</v>
      </c>
      <c r="C73" s="194" t="s">
        <v>118</v>
      </c>
      <c r="D73" s="194">
        <v>-161</v>
      </c>
      <c r="E73" s="194" t="s">
        <v>118</v>
      </c>
      <c r="F73" s="194">
        <v>-161</v>
      </c>
      <c r="G73" s="297" t="e">
        <f t="shared" si="2"/>
        <v>#VALUE!</v>
      </c>
      <c r="H73" s="293" t="e">
        <f t="shared" si="0"/>
        <v>#VALUE!</v>
      </c>
      <c r="I73" s="203"/>
    </row>
    <row r="74" spans="1:9" s="200" customFormat="1" ht="36" customHeight="1">
      <c r="A74" s="188" t="s">
        <v>53</v>
      </c>
      <c r="B74" s="284">
        <v>1170</v>
      </c>
      <c r="C74" s="193">
        <f>SUM(C63,C64,C65,C66,C67,C68,C71)</f>
        <v>720</v>
      </c>
      <c r="D74" s="193">
        <f>SUM(D63,D64,D65,D66,D67,D68,D71)</f>
        <v>241</v>
      </c>
      <c r="E74" s="191">
        <f>SUM(E63,E64,E65,E66,E67,E68,E71)</f>
        <v>0</v>
      </c>
      <c r="F74" s="193">
        <f>SUM(F63,F64,F65,F66,F67,F68,F71)</f>
        <v>241</v>
      </c>
      <c r="G74" s="193">
        <f t="shared" si="2"/>
        <v>241</v>
      </c>
      <c r="H74" s="377" t="e">
        <f t="shared" si="0"/>
        <v>#DIV/0!</v>
      </c>
      <c r="I74" s="201"/>
    </row>
    <row r="75" spans="1:9" s="200" customFormat="1" ht="39" customHeight="1">
      <c r="A75" s="189" t="s">
        <v>119</v>
      </c>
      <c r="B75" s="285">
        <v>1180</v>
      </c>
      <c r="C75" s="194" t="s">
        <v>118</v>
      </c>
      <c r="D75" s="194" t="s">
        <v>118</v>
      </c>
      <c r="E75" s="194" t="s">
        <v>118</v>
      </c>
      <c r="F75" s="194" t="s">
        <v>118</v>
      </c>
      <c r="G75" s="297" t="e">
        <f t="shared" si="2"/>
        <v>#VALUE!</v>
      </c>
      <c r="H75" s="293" t="e">
        <f t="shared" ref="H75:H99" si="3">(F75/E75)*100</f>
        <v>#VALUE!</v>
      </c>
      <c r="I75" s="203"/>
    </row>
    <row r="76" spans="1:9" s="200" customFormat="1" ht="39" customHeight="1">
      <c r="A76" s="189" t="s">
        <v>120</v>
      </c>
      <c r="B76" s="285">
        <v>1181</v>
      </c>
      <c r="C76" s="194">
        <v>0</v>
      </c>
      <c r="D76" s="194">
        <v>0</v>
      </c>
      <c r="E76" s="190">
        <v>0</v>
      </c>
      <c r="F76" s="194">
        <v>0</v>
      </c>
      <c r="G76" s="297"/>
      <c r="H76" s="293" t="e">
        <f t="shared" si="3"/>
        <v>#DIV/0!</v>
      </c>
      <c r="I76" s="203"/>
    </row>
    <row r="77" spans="1:9" s="200" customFormat="1" ht="39" customHeight="1">
      <c r="A77" s="189" t="s">
        <v>121</v>
      </c>
      <c r="B77" s="285">
        <v>1190</v>
      </c>
      <c r="C77" s="194">
        <v>0</v>
      </c>
      <c r="D77" s="194">
        <v>0</v>
      </c>
      <c r="E77" s="190">
        <v>0</v>
      </c>
      <c r="F77" s="194">
        <v>0</v>
      </c>
      <c r="G77" s="297"/>
      <c r="H77" s="293" t="e">
        <f t="shared" si="3"/>
        <v>#DIV/0!</v>
      </c>
      <c r="I77" s="203"/>
    </row>
    <row r="78" spans="1:9" s="200" customFormat="1" ht="39" customHeight="1">
      <c r="A78" s="189" t="s">
        <v>122</v>
      </c>
      <c r="B78" s="285">
        <v>1191</v>
      </c>
      <c r="C78" s="194" t="s">
        <v>118</v>
      </c>
      <c r="D78" s="194" t="s">
        <v>118</v>
      </c>
      <c r="E78" s="190" t="s">
        <v>118</v>
      </c>
      <c r="F78" s="194" t="s">
        <v>118</v>
      </c>
      <c r="G78" s="297" t="e">
        <f t="shared" si="2"/>
        <v>#VALUE!</v>
      </c>
      <c r="H78" s="293" t="e">
        <f t="shared" si="3"/>
        <v>#VALUE!</v>
      </c>
      <c r="I78" s="203"/>
    </row>
    <row r="79" spans="1:9" s="200" customFormat="1" ht="38.25" customHeight="1">
      <c r="A79" s="188" t="s">
        <v>131</v>
      </c>
      <c r="B79" s="287">
        <v>1200</v>
      </c>
      <c r="C79" s="193">
        <f>SUM(C74,C75,C76,C77,C78)</f>
        <v>720</v>
      </c>
      <c r="D79" s="193">
        <f>SUM(D74,D75,D76,D77,D78)</f>
        <v>241</v>
      </c>
      <c r="E79" s="191">
        <f>SUM(E74,E75,E76,E77,E78)</f>
        <v>0</v>
      </c>
      <c r="F79" s="193">
        <f>SUM(F74,F75,F76,F77,F78)</f>
        <v>241</v>
      </c>
      <c r="G79" s="193">
        <f t="shared" si="2"/>
        <v>241</v>
      </c>
      <c r="H79" s="296" t="e">
        <f t="shared" si="3"/>
        <v>#DIV/0!</v>
      </c>
      <c r="I79" s="192"/>
    </row>
    <row r="80" spans="1:9" s="200" customFormat="1" ht="39" customHeight="1">
      <c r="A80" s="189" t="s">
        <v>11</v>
      </c>
      <c r="B80" s="285">
        <v>1201</v>
      </c>
      <c r="C80" s="194">
        <v>720</v>
      </c>
      <c r="D80" s="194">
        <v>241</v>
      </c>
      <c r="E80" s="190">
        <v>0</v>
      </c>
      <c r="F80" s="194">
        <v>241</v>
      </c>
      <c r="G80" s="194">
        <f t="shared" si="2"/>
        <v>241</v>
      </c>
      <c r="H80" s="293" t="e">
        <f t="shared" si="3"/>
        <v>#DIV/0!</v>
      </c>
      <c r="I80" s="203"/>
    </row>
    <row r="81" spans="1:9" s="200" customFormat="1" ht="34.5" customHeight="1">
      <c r="A81" s="189" t="s">
        <v>12</v>
      </c>
      <c r="B81" s="285">
        <v>1202</v>
      </c>
      <c r="C81" s="190" t="s">
        <v>118</v>
      </c>
      <c r="D81" s="190" t="s">
        <v>118</v>
      </c>
      <c r="E81" s="190" t="s">
        <v>118</v>
      </c>
      <c r="F81" s="190" t="s">
        <v>118</v>
      </c>
      <c r="G81" s="297" t="e">
        <f t="shared" si="2"/>
        <v>#VALUE!</v>
      </c>
      <c r="H81" s="293" t="e">
        <f t="shared" si="3"/>
        <v>#VALUE!</v>
      </c>
      <c r="I81" s="203"/>
    </row>
    <row r="82" spans="1:9" s="200" customFormat="1" ht="38.25" customHeight="1">
      <c r="A82" s="188" t="s">
        <v>8</v>
      </c>
      <c r="B82" s="287">
        <v>1210</v>
      </c>
      <c r="C82" s="193">
        <f>SUM(C12,C52,C64,C66,C68,C76,C77)</f>
        <v>22413</v>
      </c>
      <c r="D82" s="193">
        <f>SUM(D12,D52,D64,D66,D68,D76,D77)</f>
        <v>21992</v>
      </c>
      <c r="E82" s="191">
        <f>SUM(E12,E52,E64,E66,E68,E76,E77)</f>
        <v>24921</v>
      </c>
      <c r="F82" s="193">
        <f>SUM(F12,F52,F64,F66,F68,F76,F77)</f>
        <v>21992</v>
      </c>
      <c r="G82" s="193">
        <f>F82-E82</f>
        <v>-2929</v>
      </c>
      <c r="H82" s="294">
        <f t="shared" si="3"/>
        <v>88.246860077845994</v>
      </c>
      <c r="I82" s="192"/>
    </row>
    <row r="83" spans="1:9" s="200" customFormat="1" ht="36.75" customHeight="1">
      <c r="A83" s="188" t="s">
        <v>62</v>
      </c>
      <c r="B83" s="287">
        <v>1220</v>
      </c>
      <c r="C83" s="193">
        <f>SUM(C13,C23,C44,C56,C65,C67,C71,C75,C78)</f>
        <v>-21693</v>
      </c>
      <c r="D83" s="193">
        <f>SUM(D13,D23,D44,D56,D65,D67,D71,D75,D78)</f>
        <v>-21751</v>
      </c>
      <c r="E83" s="191">
        <f>SUM(E13,E23,E44,E56,E65,E67,E71,E75,E78)</f>
        <v>-24921</v>
      </c>
      <c r="F83" s="193">
        <f>SUM(F13,F23,F44,F56,F65,F67,F71,F75,F78)</f>
        <v>-21751</v>
      </c>
      <c r="G83" s="193">
        <f>F83-E83</f>
        <v>3170</v>
      </c>
      <c r="H83" s="294">
        <f t="shared" si="3"/>
        <v>87.279804181212626</v>
      </c>
      <c r="I83" s="192"/>
    </row>
    <row r="84" spans="1:9" s="200" customFormat="1" ht="39" customHeight="1">
      <c r="A84" s="189" t="s">
        <v>93</v>
      </c>
      <c r="B84" s="285">
        <v>1230</v>
      </c>
      <c r="C84" s="194"/>
      <c r="D84" s="194"/>
      <c r="E84" s="190"/>
      <c r="F84" s="194"/>
      <c r="G84" s="194">
        <f>F84-E84</f>
        <v>0</v>
      </c>
      <c r="H84" s="293" t="e">
        <f t="shared" si="3"/>
        <v>#DIV/0!</v>
      </c>
      <c r="I84" s="203"/>
    </row>
    <row r="85" spans="1:9" s="200" customFormat="1" ht="36.75" customHeight="1">
      <c r="A85" s="188" t="s">
        <v>73</v>
      </c>
      <c r="B85" s="287"/>
      <c r="C85" s="193"/>
      <c r="D85" s="193"/>
      <c r="E85" s="193"/>
      <c r="F85" s="193"/>
      <c r="G85" s="193"/>
      <c r="H85" s="294"/>
      <c r="I85" s="192"/>
    </row>
    <row r="86" spans="1:9" s="200" customFormat="1" ht="39" customHeight="1">
      <c r="A86" s="189" t="s">
        <v>99</v>
      </c>
      <c r="B86" s="285">
        <v>1300</v>
      </c>
      <c r="C86" s="194">
        <f>C63</f>
        <v>-169</v>
      </c>
      <c r="D86" s="194">
        <f>D63</f>
        <v>-1286</v>
      </c>
      <c r="E86" s="190">
        <f>E63</f>
        <v>-715</v>
      </c>
      <c r="F86" s="194">
        <f>F63</f>
        <v>-1286</v>
      </c>
      <c r="G86" s="194">
        <f t="shared" ref="G86:G92" si="4">F86-E86</f>
        <v>-571</v>
      </c>
      <c r="H86" s="292">
        <f t="shared" si="3"/>
        <v>179.86013986013987</v>
      </c>
      <c r="I86" s="203"/>
    </row>
    <row r="87" spans="1:9" s="200" customFormat="1" ht="39" customHeight="1">
      <c r="A87" s="189" t="s">
        <v>133</v>
      </c>
      <c r="B87" s="285">
        <v>1301</v>
      </c>
      <c r="C87" s="194">
        <f>C97</f>
        <v>995</v>
      </c>
      <c r="D87" s="194">
        <f>D97</f>
        <v>1133</v>
      </c>
      <c r="E87" s="190">
        <f>E97</f>
        <v>1300</v>
      </c>
      <c r="F87" s="194">
        <f>F97</f>
        <v>1133</v>
      </c>
      <c r="G87" s="194">
        <f t="shared" si="4"/>
        <v>-167</v>
      </c>
      <c r="H87" s="292">
        <f t="shared" si="3"/>
        <v>87.153846153846146</v>
      </c>
      <c r="I87" s="203"/>
    </row>
    <row r="88" spans="1:9" s="200" customFormat="1" ht="39" customHeight="1">
      <c r="A88" s="189" t="s">
        <v>134</v>
      </c>
      <c r="B88" s="285">
        <v>1302</v>
      </c>
      <c r="C88" s="194">
        <f>C53</f>
        <v>0</v>
      </c>
      <c r="D88" s="194">
        <f>D53</f>
        <v>0</v>
      </c>
      <c r="E88" s="194">
        <f>E53</f>
        <v>0</v>
      </c>
      <c r="F88" s="194">
        <f>F53</f>
        <v>0</v>
      </c>
      <c r="G88" s="194">
        <f t="shared" si="4"/>
        <v>0</v>
      </c>
      <c r="H88" s="293" t="e">
        <f t="shared" si="3"/>
        <v>#DIV/0!</v>
      </c>
      <c r="I88" s="203"/>
    </row>
    <row r="89" spans="1:9" s="200" customFormat="1" ht="39" customHeight="1">
      <c r="A89" s="189" t="s">
        <v>135</v>
      </c>
      <c r="B89" s="285">
        <v>1303</v>
      </c>
      <c r="C89" s="194">
        <v>0</v>
      </c>
      <c r="D89" s="194">
        <v>0</v>
      </c>
      <c r="E89" s="194">
        <v>0</v>
      </c>
      <c r="F89" s="194">
        <v>0</v>
      </c>
      <c r="G89" s="194">
        <f t="shared" si="4"/>
        <v>0</v>
      </c>
      <c r="H89" s="293" t="e">
        <f t="shared" si="3"/>
        <v>#DIV/0!</v>
      </c>
      <c r="I89" s="203"/>
    </row>
    <row r="90" spans="1:9" s="200" customFormat="1" ht="39" customHeight="1">
      <c r="A90" s="189" t="s">
        <v>136</v>
      </c>
      <c r="B90" s="285">
        <v>1304</v>
      </c>
      <c r="C90" s="194">
        <f>C54</f>
        <v>0</v>
      </c>
      <c r="D90" s="194">
        <f>D54</f>
        <v>0</v>
      </c>
      <c r="E90" s="194">
        <f>E54</f>
        <v>0</v>
      </c>
      <c r="F90" s="194">
        <f>F54</f>
        <v>0</v>
      </c>
      <c r="G90" s="194"/>
      <c r="H90" s="293" t="e">
        <f t="shared" si="3"/>
        <v>#DIV/0!</v>
      </c>
      <c r="I90" s="203"/>
    </row>
    <row r="91" spans="1:9" s="200" customFormat="1" ht="39" customHeight="1">
      <c r="A91" s="189" t="s">
        <v>137</v>
      </c>
      <c r="B91" s="285">
        <v>1305</v>
      </c>
      <c r="C91" s="194">
        <f>C58</f>
        <v>0</v>
      </c>
      <c r="D91" s="194">
        <f>D58</f>
        <v>0</v>
      </c>
      <c r="E91" s="190">
        <f>E58</f>
        <v>0</v>
      </c>
      <c r="F91" s="194">
        <f>F58</f>
        <v>0</v>
      </c>
      <c r="G91" s="194">
        <f t="shared" si="4"/>
        <v>0</v>
      </c>
      <c r="H91" s="293" t="e">
        <f t="shared" si="3"/>
        <v>#DIV/0!</v>
      </c>
      <c r="I91" s="203"/>
    </row>
    <row r="92" spans="1:9" s="200" customFormat="1" ht="27.75" customHeight="1">
      <c r="A92" s="188" t="s">
        <v>70</v>
      </c>
      <c r="B92" s="287">
        <v>1310</v>
      </c>
      <c r="C92" s="193">
        <f>C86+C87-C88-C89-C90-C91</f>
        <v>826</v>
      </c>
      <c r="D92" s="193">
        <f>D86+D87-D88-D89-D90-D91</f>
        <v>-153</v>
      </c>
      <c r="E92" s="191">
        <f>E86+E87-E88-E89-E90-E91</f>
        <v>585</v>
      </c>
      <c r="F92" s="193">
        <f>F86+F87-F88-F89-F90-F91</f>
        <v>-153</v>
      </c>
      <c r="G92" s="193">
        <f t="shared" si="4"/>
        <v>-738</v>
      </c>
      <c r="H92" s="294">
        <f t="shared" si="3"/>
        <v>-26.153846153846157</v>
      </c>
      <c r="I92" s="192"/>
    </row>
    <row r="93" spans="1:9" s="200" customFormat="1" ht="39" customHeight="1">
      <c r="A93" s="189" t="s">
        <v>86</v>
      </c>
      <c r="B93" s="285"/>
      <c r="C93" s="194"/>
      <c r="D93" s="194"/>
      <c r="E93" s="194"/>
      <c r="F93" s="194"/>
      <c r="G93" s="194"/>
      <c r="H93" s="292"/>
      <c r="I93" s="203"/>
    </row>
    <row r="94" spans="1:9" s="200" customFormat="1" ht="39" customHeight="1">
      <c r="A94" s="189" t="s">
        <v>229</v>
      </c>
      <c r="B94" s="285">
        <v>1400</v>
      </c>
      <c r="C94" s="194">
        <v>6289</v>
      </c>
      <c r="D94" s="194">
        <v>4171</v>
      </c>
      <c r="E94" s="190">
        <v>7176</v>
      </c>
      <c r="F94" s="194">
        <v>4171</v>
      </c>
      <c r="G94" s="194">
        <f t="shared" ref="G94:G99" si="5">F94-E94</f>
        <v>-3005</v>
      </c>
      <c r="H94" s="292">
        <f t="shared" si="3"/>
        <v>58.124303232998884</v>
      </c>
      <c r="I94" s="203"/>
    </row>
    <row r="95" spans="1:9" s="200" customFormat="1" ht="39" customHeight="1">
      <c r="A95" s="189" t="s">
        <v>4</v>
      </c>
      <c r="B95" s="285">
        <v>1410</v>
      </c>
      <c r="C95" s="194">
        <v>10569</v>
      </c>
      <c r="D95" s="194">
        <v>11889</v>
      </c>
      <c r="E95" s="190">
        <v>12210</v>
      </c>
      <c r="F95" s="194">
        <v>11889</v>
      </c>
      <c r="G95" s="194">
        <f t="shared" si="5"/>
        <v>-321</v>
      </c>
      <c r="H95" s="292">
        <f t="shared" si="3"/>
        <v>97.371007371007366</v>
      </c>
      <c r="I95" s="203"/>
    </row>
    <row r="96" spans="1:9" s="200" customFormat="1" ht="39" customHeight="1">
      <c r="A96" s="189" t="s">
        <v>5</v>
      </c>
      <c r="B96" s="285">
        <v>1420</v>
      </c>
      <c r="C96" s="194">
        <v>2160</v>
      </c>
      <c r="D96" s="194">
        <v>2401</v>
      </c>
      <c r="E96" s="190">
        <v>2598</v>
      </c>
      <c r="F96" s="194">
        <v>2401</v>
      </c>
      <c r="G96" s="194">
        <f t="shared" si="5"/>
        <v>-197</v>
      </c>
      <c r="H96" s="292">
        <f t="shared" si="3"/>
        <v>92.417244033872208</v>
      </c>
      <c r="I96" s="203"/>
    </row>
    <row r="97" spans="1:9" s="200" customFormat="1" ht="36" customHeight="1">
      <c r="A97" s="189" t="s">
        <v>6</v>
      </c>
      <c r="B97" s="285">
        <v>1430</v>
      </c>
      <c r="C97" s="194">
        <v>995</v>
      </c>
      <c r="D97" s="194">
        <v>1133</v>
      </c>
      <c r="E97" s="190">
        <v>1300</v>
      </c>
      <c r="F97" s="194">
        <v>1133</v>
      </c>
      <c r="G97" s="194">
        <f t="shared" si="5"/>
        <v>-167</v>
      </c>
      <c r="H97" s="292">
        <f t="shared" si="3"/>
        <v>87.153846153846146</v>
      </c>
      <c r="I97" s="203"/>
    </row>
    <row r="98" spans="1:9" s="200" customFormat="1" ht="39" customHeight="1">
      <c r="A98" s="189" t="s">
        <v>14</v>
      </c>
      <c r="B98" s="285">
        <v>1440</v>
      </c>
      <c r="C98" s="194">
        <v>1547</v>
      </c>
      <c r="D98" s="194">
        <v>1898</v>
      </c>
      <c r="E98" s="190">
        <v>1517</v>
      </c>
      <c r="F98" s="194">
        <v>1898</v>
      </c>
      <c r="G98" s="194">
        <f t="shared" si="5"/>
        <v>381</v>
      </c>
      <c r="H98" s="292">
        <f t="shared" si="3"/>
        <v>125.11535926170072</v>
      </c>
      <c r="I98" s="203"/>
    </row>
    <row r="99" spans="1:9" s="200" customFormat="1" ht="39" customHeight="1">
      <c r="A99" s="188" t="s">
        <v>34</v>
      </c>
      <c r="B99" s="284">
        <v>1450</v>
      </c>
      <c r="C99" s="193">
        <f>SUM(C94,C95:C98)</f>
        <v>21560</v>
      </c>
      <c r="D99" s="193">
        <f>SUM(D94,D95:D98)</f>
        <v>21492</v>
      </c>
      <c r="E99" s="191">
        <f>SUM(E94,E95:E98)</f>
        <v>24801</v>
      </c>
      <c r="F99" s="193">
        <f>SUM(F94,F95:F98)</f>
        <v>21492</v>
      </c>
      <c r="G99" s="193">
        <f t="shared" si="5"/>
        <v>-3309</v>
      </c>
      <c r="H99" s="291">
        <f t="shared" si="3"/>
        <v>86.657796056610621</v>
      </c>
      <c r="I99" s="201"/>
    </row>
    <row r="100" spans="1:9" s="200" customFormat="1" ht="20.25">
      <c r="A100" s="195"/>
      <c r="B100" s="205"/>
      <c r="C100" s="313"/>
      <c r="D100" s="313"/>
      <c r="E100" s="313"/>
      <c r="F100" s="313"/>
      <c r="G100" s="205"/>
      <c r="H100" s="205"/>
      <c r="I100" s="205"/>
    </row>
    <row r="101" spans="1:9" ht="27.75" customHeight="1">
      <c r="A101" s="384" t="s">
        <v>311</v>
      </c>
      <c r="B101" s="385"/>
      <c r="C101" s="431" t="s">
        <v>57</v>
      </c>
      <c r="D101" s="431"/>
      <c r="E101" s="386"/>
      <c r="F101" s="432" t="s">
        <v>312</v>
      </c>
      <c r="G101" s="432"/>
      <c r="H101" s="432"/>
      <c r="I101" s="206"/>
    </row>
    <row r="102" spans="1:9" s="204" customFormat="1">
      <c r="A102" s="387" t="s">
        <v>179</v>
      </c>
      <c r="B102" s="388"/>
      <c r="C102" s="429" t="s">
        <v>113</v>
      </c>
      <c r="D102" s="429"/>
      <c r="E102" s="388"/>
      <c r="F102" s="430" t="s">
        <v>55</v>
      </c>
      <c r="G102" s="430"/>
      <c r="H102" s="430"/>
      <c r="I102" s="208"/>
    </row>
    <row r="103" spans="1:9">
      <c r="A103" s="196"/>
      <c r="B103" s="207"/>
      <c r="G103" s="207"/>
      <c r="H103" s="207"/>
      <c r="I103" s="207"/>
    </row>
    <row r="104" spans="1:9">
      <c r="A104" s="196"/>
      <c r="B104" s="207"/>
      <c r="G104" s="207"/>
      <c r="H104" s="207"/>
      <c r="I104" s="207"/>
    </row>
    <row r="105" spans="1:9">
      <c r="A105" s="196"/>
      <c r="B105" s="207"/>
      <c r="G105" s="207"/>
      <c r="H105" s="207"/>
      <c r="I105" s="207"/>
    </row>
    <row r="106" spans="1:9">
      <c r="A106" s="196"/>
      <c r="B106" s="207"/>
      <c r="G106" s="207"/>
      <c r="H106" s="207"/>
      <c r="I106" s="207"/>
    </row>
    <row r="107" spans="1:9">
      <c r="A107" s="196"/>
      <c r="B107" s="207"/>
      <c r="G107" s="207"/>
      <c r="H107" s="207"/>
      <c r="I107" s="207"/>
    </row>
    <row r="108" spans="1:9">
      <c r="A108" s="196"/>
      <c r="B108" s="207"/>
      <c r="G108" s="207"/>
      <c r="H108" s="207"/>
      <c r="I108" s="207"/>
    </row>
    <row r="109" spans="1:9">
      <c r="A109" s="196"/>
      <c r="B109" s="207"/>
      <c r="G109" s="207"/>
      <c r="H109" s="207"/>
      <c r="I109" s="207"/>
    </row>
    <row r="110" spans="1:9">
      <c r="A110" s="197"/>
    </row>
    <row r="111" spans="1:9">
      <c r="A111" s="197"/>
    </row>
    <row r="112" spans="1:9">
      <c r="A112" s="197"/>
    </row>
    <row r="113" spans="1:1">
      <c r="A113" s="197"/>
    </row>
    <row r="114" spans="1:1">
      <c r="A114" s="197"/>
    </row>
    <row r="115" spans="1:1">
      <c r="A115" s="197"/>
    </row>
    <row r="116" spans="1:1">
      <c r="A116" s="197"/>
    </row>
    <row r="117" spans="1:1">
      <c r="A117" s="197"/>
    </row>
    <row r="118" spans="1:1">
      <c r="A118" s="197"/>
    </row>
    <row r="119" spans="1:1">
      <c r="A119" s="197"/>
    </row>
    <row r="120" spans="1:1">
      <c r="A120" s="197"/>
    </row>
    <row r="121" spans="1:1">
      <c r="A121" s="197"/>
    </row>
    <row r="122" spans="1:1">
      <c r="A122" s="197"/>
    </row>
    <row r="123" spans="1:1">
      <c r="A123" s="197"/>
    </row>
    <row r="124" spans="1:1">
      <c r="A124" s="197"/>
    </row>
    <row r="125" spans="1:1">
      <c r="A125" s="197"/>
    </row>
    <row r="126" spans="1:1">
      <c r="A126" s="197"/>
    </row>
    <row r="127" spans="1:1">
      <c r="A127" s="197"/>
    </row>
    <row r="128" spans="1:1">
      <c r="A128" s="197"/>
    </row>
    <row r="129" spans="1:1">
      <c r="A129" s="197"/>
    </row>
    <row r="130" spans="1:1">
      <c r="A130" s="197"/>
    </row>
    <row r="131" spans="1:1">
      <c r="A131" s="197"/>
    </row>
    <row r="132" spans="1:1">
      <c r="A132" s="197"/>
    </row>
    <row r="133" spans="1:1">
      <c r="A133" s="197"/>
    </row>
    <row r="134" spans="1:1">
      <c r="A134" s="197"/>
    </row>
    <row r="135" spans="1:1">
      <c r="A135" s="197"/>
    </row>
    <row r="136" spans="1:1">
      <c r="A136" s="197"/>
    </row>
    <row r="137" spans="1:1">
      <c r="A137" s="197"/>
    </row>
    <row r="138" spans="1:1">
      <c r="A138" s="197"/>
    </row>
    <row r="139" spans="1:1">
      <c r="A139" s="197"/>
    </row>
    <row r="140" spans="1:1">
      <c r="A140" s="197"/>
    </row>
    <row r="141" spans="1:1">
      <c r="A141" s="197"/>
    </row>
    <row r="142" spans="1:1">
      <c r="A142" s="197"/>
    </row>
    <row r="143" spans="1:1">
      <c r="A143" s="197"/>
    </row>
    <row r="144" spans="1:1">
      <c r="A144" s="197"/>
    </row>
    <row r="145" spans="1:1">
      <c r="A145" s="197"/>
    </row>
    <row r="146" spans="1:1">
      <c r="A146" s="197"/>
    </row>
    <row r="147" spans="1:1">
      <c r="A147" s="197"/>
    </row>
    <row r="148" spans="1:1">
      <c r="A148" s="197"/>
    </row>
    <row r="149" spans="1:1">
      <c r="A149" s="197"/>
    </row>
    <row r="150" spans="1:1">
      <c r="A150" s="197"/>
    </row>
    <row r="151" spans="1:1">
      <c r="A151" s="197"/>
    </row>
    <row r="152" spans="1:1">
      <c r="A152" s="197"/>
    </row>
    <row r="153" spans="1:1">
      <c r="A153" s="197"/>
    </row>
    <row r="154" spans="1:1">
      <c r="A154" s="197"/>
    </row>
    <row r="155" spans="1:1">
      <c r="A155" s="197"/>
    </row>
    <row r="156" spans="1:1">
      <c r="A156" s="197"/>
    </row>
    <row r="157" spans="1:1">
      <c r="A157" s="197"/>
    </row>
    <row r="158" spans="1:1">
      <c r="A158" s="197"/>
    </row>
    <row r="159" spans="1:1">
      <c r="A159" s="197"/>
    </row>
    <row r="160" spans="1:1">
      <c r="A160" s="197"/>
    </row>
    <row r="161" spans="1:1">
      <c r="A161" s="197"/>
    </row>
    <row r="162" spans="1:1">
      <c r="A162" s="197"/>
    </row>
    <row r="163" spans="1:1">
      <c r="A163" s="197"/>
    </row>
    <row r="164" spans="1:1">
      <c r="A164" s="197"/>
    </row>
    <row r="165" spans="1:1">
      <c r="A165" s="197"/>
    </row>
    <row r="166" spans="1:1">
      <c r="A166" s="197"/>
    </row>
    <row r="167" spans="1:1">
      <c r="A167" s="197"/>
    </row>
    <row r="168" spans="1:1">
      <c r="A168" s="197"/>
    </row>
    <row r="169" spans="1:1">
      <c r="A169" s="197"/>
    </row>
    <row r="170" spans="1:1">
      <c r="A170" s="197"/>
    </row>
    <row r="171" spans="1:1">
      <c r="A171" s="197"/>
    </row>
    <row r="172" spans="1:1">
      <c r="A172" s="197"/>
    </row>
    <row r="173" spans="1:1">
      <c r="A173" s="197"/>
    </row>
    <row r="174" spans="1:1">
      <c r="A174" s="197"/>
    </row>
    <row r="175" spans="1:1">
      <c r="A175" s="197"/>
    </row>
    <row r="176" spans="1:1">
      <c r="A176" s="197"/>
    </row>
    <row r="177" spans="1:1">
      <c r="A177" s="197"/>
    </row>
    <row r="178" spans="1:1">
      <c r="A178" s="197"/>
    </row>
    <row r="179" spans="1:1">
      <c r="A179" s="197"/>
    </row>
    <row r="180" spans="1:1">
      <c r="A180" s="197"/>
    </row>
    <row r="181" spans="1:1">
      <c r="A181" s="197"/>
    </row>
    <row r="182" spans="1:1">
      <c r="A182" s="197"/>
    </row>
    <row r="183" spans="1:1">
      <c r="A183" s="197"/>
    </row>
    <row r="184" spans="1:1">
      <c r="A184" s="197"/>
    </row>
    <row r="185" spans="1:1">
      <c r="A185" s="197"/>
    </row>
    <row r="186" spans="1:1">
      <c r="A186" s="197"/>
    </row>
    <row r="187" spans="1:1">
      <c r="A187" s="197"/>
    </row>
    <row r="188" spans="1:1">
      <c r="A188" s="197"/>
    </row>
    <row r="189" spans="1:1">
      <c r="A189" s="197"/>
    </row>
    <row r="190" spans="1:1">
      <c r="A190" s="197"/>
    </row>
    <row r="191" spans="1:1">
      <c r="A191" s="197"/>
    </row>
    <row r="192" spans="1:1">
      <c r="A192" s="197"/>
    </row>
    <row r="193" spans="1:1">
      <c r="A193" s="197"/>
    </row>
    <row r="194" spans="1:1">
      <c r="A194" s="197"/>
    </row>
    <row r="195" spans="1:1">
      <c r="A195" s="197"/>
    </row>
    <row r="196" spans="1:1">
      <c r="A196" s="197"/>
    </row>
    <row r="197" spans="1:1">
      <c r="A197" s="197"/>
    </row>
    <row r="198" spans="1:1">
      <c r="A198" s="197"/>
    </row>
    <row r="199" spans="1:1">
      <c r="A199" s="197"/>
    </row>
    <row r="200" spans="1:1">
      <c r="A200" s="197"/>
    </row>
    <row r="201" spans="1:1">
      <c r="A201" s="197"/>
    </row>
    <row r="202" spans="1:1">
      <c r="A202" s="197"/>
    </row>
    <row r="203" spans="1:1">
      <c r="A203" s="197"/>
    </row>
    <row r="204" spans="1:1">
      <c r="A204" s="197"/>
    </row>
    <row r="205" spans="1:1">
      <c r="A205" s="197"/>
    </row>
    <row r="206" spans="1:1">
      <c r="A206" s="197"/>
    </row>
    <row r="207" spans="1:1">
      <c r="A207" s="197"/>
    </row>
    <row r="208" spans="1:1">
      <c r="A208" s="197"/>
    </row>
    <row r="209" spans="1:1">
      <c r="A209" s="197"/>
    </row>
    <row r="210" spans="1:1">
      <c r="A210" s="197"/>
    </row>
    <row r="211" spans="1:1">
      <c r="A211" s="197"/>
    </row>
    <row r="212" spans="1:1">
      <c r="A212" s="197"/>
    </row>
    <row r="213" spans="1:1">
      <c r="A213" s="197"/>
    </row>
    <row r="214" spans="1:1">
      <c r="A214" s="197"/>
    </row>
    <row r="215" spans="1:1">
      <c r="A215" s="197"/>
    </row>
    <row r="216" spans="1:1">
      <c r="A216" s="197"/>
    </row>
    <row r="217" spans="1:1">
      <c r="A217" s="197"/>
    </row>
    <row r="218" spans="1:1">
      <c r="A218" s="197"/>
    </row>
    <row r="219" spans="1:1">
      <c r="A219" s="197"/>
    </row>
    <row r="220" spans="1:1">
      <c r="A220" s="197"/>
    </row>
    <row r="221" spans="1:1">
      <c r="A221" s="197"/>
    </row>
    <row r="222" spans="1:1">
      <c r="A222" s="197"/>
    </row>
    <row r="223" spans="1:1">
      <c r="A223" s="197"/>
    </row>
    <row r="224" spans="1:1">
      <c r="A224" s="197"/>
    </row>
    <row r="225" spans="1:1">
      <c r="A225" s="197"/>
    </row>
    <row r="226" spans="1:1">
      <c r="A226" s="197"/>
    </row>
    <row r="227" spans="1:1">
      <c r="A227" s="197"/>
    </row>
    <row r="228" spans="1:1">
      <c r="A228" s="197"/>
    </row>
    <row r="229" spans="1:1">
      <c r="A229" s="197"/>
    </row>
    <row r="230" spans="1:1">
      <c r="A230" s="197"/>
    </row>
    <row r="231" spans="1:1">
      <c r="A231" s="197"/>
    </row>
    <row r="232" spans="1:1">
      <c r="A232" s="197"/>
    </row>
    <row r="233" spans="1:1">
      <c r="A233" s="197"/>
    </row>
    <row r="234" spans="1:1">
      <c r="A234" s="197"/>
    </row>
    <row r="235" spans="1:1">
      <c r="A235" s="197"/>
    </row>
    <row r="236" spans="1:1">
      <c r="A236" s="197"/>
    </row>
    <row r="237" spans="1:1">
      <c r="A237" s="197"/>
    </row>
    <row r="238" spans="1:1">
      <c r="A238" s="197"/>
    </row>
    <row r="239" spans="1:1">
      <c r="A239" s="197"/>
    </row>
    <row r="240" spans="1:1">
      <c r="A240" s="197"/>
    </row>
    <row r="241" spans="1:1">
      <c r="A241" s="197"/>
    </row>
    <row r="242" spans="1:1">
      <c r="A242" s="197"/>
    </row>
    <row r="243" spans="1:1">
      <c r="A243" s="197"/>
    </row>
    <row r="244" spans="1:1">
      <c r="A244" s="197"/>
    </row>
    <row r="245" spans="1:1">
      <c r="A245" s="197"/>
    </row>
    <row r="246" spans="1:1">
      <c r="A246" s="197"/>
    </row>
    <row r="247" spans="1:1">
      <c r="A247" s="197"/>
    </row>
    <row r="248" spans="1:1">
      <c r="A248" s="197"/>
    </row>
    <row r="249" spans="1:1">
      <c r="A249" s="197"/>
    </row>
    <row r="250" spans="1:1">
      <c r="A250" s="197"/>
    </row>
    <row r="251" spans="1:1">
      <c r="A251" s="197"/>
    </row>
    <row r="252" spans="1:1">
      <c r="A252" s="197"/>
    </row>
    <row r="253" spans="1:1">
      <c r="A253" s="197"/>
    </row>
    <row r="254" spans="1:1">
      <c r="A254" s="197"/>
    </row>
    <row r="255" spans="1:1">
      <c r="A255" s="197"/>
    </row>
    <row r="256" spans="1:1">
      <c r="A256" s="197"/>
    </row>
    <row r="257" spans="1:1">
      <c r="A257" s="197"/>
    </row>
    <row r="258" spans="1:1">
      <c r="A258" s="197"/>
    </row>
    <row r="259" spans="1:1">
      <c r="A259" s="197"/>
    </row>
    <row r="260" spans="1:1">
      <c r="A260" s="197"/>
    </row>
    <row r="261" spans="1:1">
      <c r="A261" s="197"/>
    </row>
    <row r="262" spans="1:1">
      <c r="A262" s="197"/>
    </row>
    <row r="263" spans="1:1">
      <c r="A263" s="197"/>
    </row>
    <row r="264" spans="1:1">
      <c r="A264" s="197"/>
    </row>
    <row r="265" spans="1:1">
      <c r="A265" s="197"/>
    </row>
    <row r="266" spans="1:1">
      <c r="A266" s="197"/>
    </row>
    <row r="267" spans="1:1">
      <c r="A267" s="197"/>
    </row>
    <row r="268" spans="1:1">
      <c r="A268" s="197"/>
    </row>
    <row r="269" spans="1:1">
      <c r="A269" s="197"/>
    </row>
    <row r="270" spans="1:1">
      <c r="A270" s="197"/>
    </row>
    <row r="271" spans="1:1">
      <c r="A271" s="197"/>
    </row>
    <row r="272" spans="1:1">
      <c r="A272" s="197"/>
    </row>
    <row r="273" spans="1:1">
      <c r="A273" s="197"/>
    </row>
    <row r="274" spans="1:1">
      <c r="A274" s="197"/>
    </row>
    <row r="275" spans="1:1">
      <c r="A275" s="197"/>
    </row>
    <row r="276" spans="1:1">
      <c r="A276" s="197"/>
    </row>
    <row r="277" spans="1:1">
      <c r="A277" s="197"/>
    </row>
    <row r="278" spans="1:1">
      <c r="A278" s="197"/>
    </row>
    <row r="279" spans="1:1">
      <c r="A279" s="197"/>
    </row>
    <row r="280" spans="1:1">
      <c r="A280" s="197"/>
    </row>
    <row r="281" spans="1:1">
      <c r="A281" s="197"/>
    </row>
    <row r="282" spans="1:1">
      <c r="A282" s="197"/>
    </row>
    <row r="283" spans="1:1">
      <c r="A283" s="197"/>
    </row>
    <row r="284" spans="1:1">
      <c r="A284" s="197"/>
    </row>
    <row r="285" spans="1:1">
      <c r="A285" s="197"/>
    </row>
    <row r="286" spans="1:1">
      <c r="A286" s="197"/>
    </row>
    <row r="287" spans="1:1">
      <c r="A287" s="197"/>
    </row>
    <row r="288" spans="1:1">
      <c r="A288" s="197"/>
    </row>
    <row r="289" spans="1:1">
      <c r="A289" s="197"/>
    </row>
    <row r="290" spans="1:1">
      <c r="A290" s="197"/>
    </row>
    <row r="291" spans="1:1">
      <c r="A291" s="197"/>
    </row>
    <row r="292" spans="1:1">
      <c r="A292" s="197"/>
    </row>
    <row r="293" spans="1:1">
      <c r="A293" s="197"/>
    </row>
    <row r="294" spans="1:1">
      <c r="A294" s="197"/>
    </row>
    <row r="295" spans="1:1">
      <c r="A295" s="197"/>
    </row>
    <row r="296" spans="1:1">
      <c r="A296" s="197"/>
    </row>
    <row r="297" spans="1:1">
      <c r="A297" s="197"/>
    </row>
    <row r="298" spans="1:1">
      <c r="A298" s="197"/>
    </row>
    <row r="299" spans="1:1">
      <c r="A299" s="197"/>
    </row>
    <row r="300" spans="1:1">
      <c r="A300" s="197"/>
    </row>
    <row r="301" spans="1:1">
      <c r="A301" s="197"/>
    </row>
    <row r="302" spans="1:1">
      <c r="A302" s="197"/>
    </row>
    <row r="303" spans="1:1">
      <c r="A303" s="197"/>
    </row>
    <row r="304" spans="1:1">
      <c r="A304" s="197"/>
    </row>
    <row r="305" spans="1:1">
      <c r="A305" s="197"/>
    </row>
    <row r="306" spans="1:1">
      <c r="A306" s="197"/>
    </row>
    <row r="307" spans="1:1">
      <c r="A307" s="197"/>
    </row>
    <row r="308" spans="1:1">
      <c r="A308" s="197"/>
    </row>
    <row r="309" spans="1:1">
      <c r="A309" s="197"/>
    </row>
    <row r="310" spans="1:1">
      <c r="A310" s="197"/>
    </row>
    <row r="311" spans="1:1">
      <c r="A311" s="197"/>
    </row>
    <row r="312" spans="1:1">
      <c r="A312" s="197"/>
    </row>
    <row r="313" spans="1:1">
      <c r="A313" s="197"/>
    </row>
    <row r="314" spans="1:1">
      <c r="A314" s="197"/>
    </row>
    <row r="315" spans="1:1">
      <c r="A315" s="197"/>
    </row>
    <row r="316" spans="1:1">
      <c r="A316" s="197"/>
    </row>
    <row r="317" spans="1:1">
      <c r="A317" s="197"/>
    </row>
    <row r="318" spans="1:1">
      <c r="A318" s="197"/>
    </row>
    <row r="319" spans="1:1">
      <c r="A319" s="197"/>
    </row>
    <row r="320" spans="1:1">
      <c r="A320" s="197"/>
    </row>
    <row r="321" spans="1:1">
      <c r="A321" s="197"/>
    </row>
    <row r="322" spans="1:1">
      <c r="A322" s="197"/>
    </row>
    <row r="323" spans="1:1">
      <c r="A323" s="197"/>
    </row>
    <row r="324" spans="1:1">
      <c r="A324" s="197"/>
    </row>
    <row r="325" spans="1:1">
      <c r="A325" s="197"/>
    </row>
    <row r="326" spans="1:1">
      <c r="A326" s="197"/>
    </row>
    <row r="327" spans="1:1">
      <c r="A327" s="197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" footer="0"/>
  <pageSetup paperSize="9" scale="51" orientation="landscape" r:id="rId1"/>
  <headerFooter alignWithMargins="0"/>
  <ignoredErrors>
    <ignoredError sqref="H92 H94 G78:G81 G23:G25 G73:G75 G49:G51 G14:G22 G71 H57:H62 G63:G64 H13:H25 H63:H84 G57:G62 H87:H88 E92:G92 G89:G91 H89:H91 D92 G26:G48 H26:H56 H95:H99 G66:G69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SheetLayoutView="80" workbookViewId="0">
      <selection activeCell="F25" sqref="F25"/>
    </sheetView>
  </sheetViews>
  <sheetFormatPr defaultRowHeight="18.75"/>
  <cols>
    <col min="1" max="1" width="60.28515625" style="63" customWidth="1"/>
    <col min="2" max="2" width="12.5703125" style="64" customWidth="1"/>
    <col min="3" max="3" width="14.85546875" style="64" customWidth="1"/>
    <col min="4" max="4" width="16.140625" style="64" customWidth="1"/>
    <col min="5" max="5" width="16.7109375" style="64" customWidth="1"/>
    <col min="6" max="6" width="16.140625" style="64" customWidth="1"/>
    <col min="7" max="7" width="17.140625" style="64" customWidth="1"/>
    <col min="8" max="16384" width="9.140625" style="63"/>
  </cols>
  <sheetData>
    <row r="2" spans="1:7" ht="33.75" customHeight="1">
      <c r="A2" s="604" t="s">
        <v>214</v>
      </c>
      <c r="B2" s="604"/>
      <c r="C2" s="604"/>
      <c r="D2" s="604"/>
      <c r="E2" s="604"/>
      <c r="F2" s="604"/>
      <c r="G2" s="604"/>
    </row>
    <row r="3" spans="1:7" ht="28.5" customHeight="1">
      <c r="A3" s="65"/>
      <c r="B3" s="66"/>
      <c r="C3" s="66"/>
      <c r="D3" s="65"/>
      <c r="E3" s="65"/>
      <c r="F3" s="65"/>
      <c r="G3" s="66"/>
    </row>
    <row r="4" spans="1:7" ht="60" customHeight="1">
      <c r="A4" s="138" t="s">
        <v>100</v>
      </c>
      <c r="B4" s="139" t="s">
        <v>7</v>
      </c>
      <c r="C4" s="139" t="s">
        <v>328</v>
      </c>
      <c r="D4" s="139" t="s">
        <v>329</v>
      </c>
      <c r="E4" s="139" t="s">
        <v>330</v>
      </c>
      <c r="F4" s="139" t="s">
        <v>235</v>
      </c>
      <c r="G4" s="140" t="s">
        <v>197</v>
      </c>
    </row>
    <row r="5" spans="1:7" ht="23.25" customHeight="1">
      <c r="A5" s="141">
        <v>1</v>
      </c>
      <c r="B5" s="142">
        <v>2</v>
      </c>
      <c r="C5" s="142">
        <v>3</v>
      </c>
      <c r="D5" s="142">
        <v>4</v>
      </c>
      <c r="E5" s="142">
        <v>5</v>
      </c>
      <c r="F5" s="142">
        <v>6</v>
      </c>
      <c r="G5" s="142">
        <v>7</v>
      </c>
    </row>
    <row r="6" spans="1:7" ht="44.25" customHeight="1">
      <c r="A6" s="143" t="s">
        <v>199</v>
      </c>
      <c r="B6" s="142">
        <v>6000</v>
      </c>
      <c r="C6" s="142"/>
      <c r="D6" s="144">
        <f>D7+D10</f>
        <v>0</v>
      </c>
      <c r="E6" s="144">
        <f>E7+E10</f>
        <v>0</v>
      </c>
      <c r="F6" s="144">
        <f>E6-D6</f>
        <v>0</v>
      </c>
      <c r="G6" s="144" t="e">
        <f>(E6/D6)*100</f>
        <v>#DIV/0!</v>
      </c>
    </row>
    <row r="7" spans="1:7" ht="31.5" customHeight="1">
      <c r="A7" s="145" t="s">
        <v>200</v>
      </c>
      <c r="B7" s="146">
        <v>6010</v>
      </c>
      <c r="C7" s="146"/>
      <c r="D7" s="147"/>
      <c r="E7" s="147"/>
      <c r="F7" s="144">
        <f t="shared" ref="F7:F12" si="0">E7-D7</f>
        <v>0</v>
      </c>
      <c r="G7" s="144" t="e">
        <f t="shared" ref="G7:G12" si="1">(E7/D7)*100</f>
        <v>#DIV/0!</v>
      </c>
    </row>
    <row r="8" spans="1:7" ht="21.75" customHeight="1">
      <c r="A8" s="145"/>
      <c r="B8" s="146"/>
      <c r="C8" s="146"/>
      <c r="D8" s="147"/>
      <c r="E8" s="147"/>
      <c r="F8" s="144">
        <f t="shared" si="0"/>
        <v>0</v>
      </c>
      <c r="G8" s="144" t="e">
        <f t="shared" si="1"/>
        <v>#DIV/0!</v>
      </c>
    </row>
    <row r="9" spans="1:7" ht="23.25" customHeight="1">
      <c r="A9" s="148"/>
      <c r="B9" s="142"/>
      <c r="C9" s="142"/>
      <c r="D9" s="144"/>
      <c r="E9" s="144"/>
      <c r="F9" s="144">
        <f t="shared" si="0"/>
        <v>0</v>
      </c>
      <c r="G9" s="144" t="e">
        <f t="shared" si="1"/>
        <v>#DIV/0!</v>
      </c>
    </row>
    <row r="10" spans="1:7" s="68" customFormat="1" ht="26.25" customHeight="1">
      <c r="A10" s="149" t="s">
        <v>201</v>
      </c>
      <c r="B10" s="150">
        <v>6020</v>
      </c>
      <c r="C10" s="150"/>
      <c r="D10" s="147"/>
      <c r="E10" s="147"/>
      <c r="F10" s="144">
        <f t="shared" si="0"/>
        <v>0</v>
      </c>
      <c r="G10" s="144" t="e">
        <f t="shared" si="1"/>
        <v>#DIV/0!</v>
      </c>
    </row>
    <row r="11" spans="1:7" ht="23.25" customHeight="1">
      <c r="A11" s="148"/>
      <c r="B11" s="142"/>
      <c r="C11" s="142"/>
      <c r="D11" s="144"/>
      <c r="E11" s="144"/>
      <c r="F11" s="144">
        <f t="shared" si="0"/>
        <v>0</v>
      </c>
      <c r="G11" s="144" t="e">
        <f t="shared" si="1"/>
        <v>#DIV/0!</v>
      </c>
    </row>
    <row r="12" spans="1:7" ht="24" customHeight="1">
      <c r="A12" s="148"/>
      <c r="B12" s="142"/>
      <c r="C12" s="142"/>
      <c r="D12" s="144"/>
      <c r="E12" s="144"/>
      <c r="F12" s="144">
        <f t="shared" si="0"/>
        <v>0</v>
      </c>
      <c r="G12" s="144" t="e">
        <f t="shared" si="1"/>
        <v>#DIV/0!</v>
      </c>
    </row>
    <row r="13" spans="1:7">
      <c r="A13" s="109"/>
      <c r="B13" s="110"/>
      <c r="C13" s="110"/>
      <c r="D13" s="111"/>
      <c r="E13" s="112"/>
      <c r="F13" s="112"/>
      <c r="G13" s="112"/>
    </row>
    <row r="14" spans="1:7" ht="26.25" customHeight="1">
      <c r="A14" s="95" t="s">
        <v>177</v>
      </c>
      <c r="B14" s="96"/>
      <c r="C14" s="96"/>
      <c r="D14" s="151" t="s">
        <v>57</v>
      </c>
      <c r="E14" s="113"/>
      <c r="F14" s="489" t="s">
        <v>189</v>
      </c>
      <c r="G14" s="489"/>
    </row>
    <row r="15" spans="1:7">
      <c r="A15" s="70" t="s">
        <v>179</v>
      </c>
      <c r="B15" s="71"/>
      <c r="C15" s="71"/>
      <c r="D15" s="70" t="s">
        <v>184</v>
      </c>
      <c r="E15" s="70"/>
      <c r="F15" s="508" t="s">
        <v>114</v>
      </c>
      <c r="G15" s="508"/>
    </row>
    <row r="16" spans="1:7">
      <c r="A16" s="109"/>
      <c r="B16" s="110"/>
      <c r="C16" s="110"/>
      <c r="D16" s="111"/>
      <c r="E16" s="112"/>
      <c r="F16" s="112"/>
      <c r="G16" s="112"/>
    </row>
    <row r="17" spans="1:7">
      <c r="A17" s="109"/>
      <c r="B17" s="110"/>
      <c r="C17" s="110"/>
      <c r="D17" s="111"/>
      <c r="E17" s="112"/>
      <c r="F17" s="112"/>
      <c r="G17" s="112"/>
    </row>
    <row r="18" spans="1:7">
      <c r="A18" s="109"/>
      <c r="B18" s="110"/>
      <c r="C18" s="110"/>
      <c r="D18" s="111"/>
      <c r="E18" s="112"/>
      <c r="F18" s="112"/>
      <c r="G18" s="112"/>
    </row>
    <row r="19" spans="1:7">
      <c r="A19" s="109"/>
      <c r="B19" s="110"/>
      <c r="C19" s="110"/>
      <c r="D19" s="111"/>
      <c r="E19" s="112"/>
      <c r="F19" s="112"/>
      <c r="G19" s="112"/>
    </row>
    <row r="20" spans="1:7">
      <c r="A20" s="109"/>
      <c r="B20" s="110"/>
      <c r="C20" s="110"/>
      <c r="D20" s="111"/>
      <c r="E20" s="112"/>
      <c r="F20" s="112"/>
      <c r="G20" s="112"/>
    </row>
    <row r="21" spans="1:7">
      <c r="A21" s="109"/>
      <c r="B21" s="110"/>
      <c r="C21" s="110"/>
      <c r="D21" s="111"/>
      <c r="E21" s="112"/>
      <c r="F21" s="112"/>
      <c r="G21" s="112"/>
    </row>
    <row r="22" spans="1:7">
      <c r="A22" s="109"/>
      <c r="B22" s="110"/>
      <c r="C22" s="110"/>
      <c r="D22" s="111"/>
      <c r="E22" s="112"/>
      <c r="F22" s="112"/>
      <c r="G22" s="112"/>
    </row>
    <row r="23" spans="1:7">
      <c r="A23" s="109"/>
      <c r="B23" s="110"/>
      <c r="C23" s="110"/>
      <c r="D23" s="111"/>
      <c r="E23" s="112"/>
      <c r="F23" s="112"/>
      <c r="G23" s="112"/>
    </row>
    <row r="24" spans="1:7">
      <c r="A24" s="109"/>
      <c r="B24" s="110"/>
      <c r="C24" s="110"/>
      <c r="D24" s="111"/>
      <c r="E24" s="112"/>
      <c r="F24" s="112"/>
      <c r="G24" s="112"/>
    </row>
    <row r="25" spans="1:7">
      <c r="A25" s="109"/>
      <c r="B25" s="110"/>
      <c r="C25" s="110"/>
      <c r="D25" s="111"/>
      <c r="E25" s="112"/>
      <c r="F25" s="112"/>
      <c r="G25" s="112"/>
    </row>
    <row r="26" spans="1:7">
      <c r="A26" s="109"/>
      <c r="B26" s="110"/>
      <c r="C26" s="110"/>
      <c r="D26" s="111"/>
      <c r="E26" s="112"/>
      <c r="F26" s="112"/>
      <c r="G26" s="112"/>
    </row>
    <row r="27" spans="1:7">
      <c r="A27" s="109"/>
      <c r="B27" s="110"/>
      <c r="C27" s="110"/>
      <c r="D27" s="111"/>
      <c r="E27" s="112"/>
      <c r="F27" s="112"/>
      <c r="G27" s="112"/>
    </row>
    <row r="28" spans="1:7">
      <c r="A28" s="109"/>
      <c r="B28" s="110"/>
      <c r="C28" s="110"/>
      <c r="D28" s="111"/>
      <c r="E28" s="112"/>
      <c r="F28" s="112"/>
      <c r="G28" s="112"/>
    </row>
    <row r="29" spans="1:7">
      <c r="A29" s="109"/>
      <c r="B29" s="110"/>
      <c r="C29" s="110"/>
      <c r="D29" s="111"/>
      <c r="E29" s="112"/>
      <c r="F29" s="112"/>
      <c r="G29" s="112"/>
    </row>
    <row r="30" spans="1:7">
      <c r="A30" s="109"/>
      <c r="B30" s="110"/>
      <c r="C30" s="110"/>
      <c r="D30" s="111"/>
      <c r="E30" s="112"/>
      <c r="F30" s="112"/>
      <c r="G30" s="112"/>
    </row>
    <row r="31" spans="1:7">
      <c r="A31" s="109"/>
      <c r="B31" s="110"/>
      <c r="C31" s="110"/>
      <c r="D31" s="111"/>
      <c r="E31" s="112"/>
      <c r="F31" s="112"/>
      <c r="G31" s="112"/>
    </row>
    <row r="32" spans="1:7">
      <c r="A32" s="109"/>
      <c r="B32" s="110"/>
      <c r="C32" s="110"/>
      <c r="D32" s="111"/>
      <c r="E32" s="112"/>
      <c r="F32" s="112"/>
      <c r="G32" s="112"/>
    </row>
    <row r="33" spans="1:7">
      <c r="A33" s="109"/>
      <c r="B33" s="110"/>
      <c r="C33" s="110"/>
      <c r="D33" s="111"/>
      <c r="E33" s="112"/>
      <c r="F33" s="112"/>
      <c r="G33" s="112"/>
    </row>
    <row r="34" spans="1:7">
      <c r="A34" s="109"/>
      <c r="B34" s="110"/>
      <c r="C34" s="110"/>
      <c r="D34" s="111"/>
      <c r="E34" s="112"/>
      <c r="F34" s="112"/>
      <c r="G34" s="112"/>
    </row>
    <row r="35" spans="1:7">
      <c r="A35" s="109"/>
      <c r="B35" s="110"/>
      <c r="C35" s="110"/>
      <c r="D35" s="111"/>
      <c r="E35" s="112"/>
      <c r="F35" s="112"/>
      <c r="G35" s="112"/>
    </row>
    <row r="36" spans="1:7">
      <c r="A36" s="109"/>
      <c r="B36" s="110"/>
      <c r="C36" s="110"/>
      <c r="D36" s="111"/>
      <c r="E36" s="112"/>
      <c r="F36" s="112"/>
      <c r="G36" s="112"/>
    </row>
    <row r="37" spans="1:7">
      <c r="A37" s="109"/>
      <c r="B37" s="110"/>
      <c r="C37" s="110"/>
      <c r="D37" s="111"/>
      <c r="E37" s="112"/>
      <c r="F37" s="112"/>
      <c r="G37" s="112"/>
    </row>
    <row r="38" spans="1:7">
      <c r="A38" s="109"/>
      <c r="B38" s="110"/>
      <c r="C38" s="110"/>
      <c r="D38" s="111"/>
      <c r="E38" s="112"/>
      <c r="F38" s="112"/>
      <c r="G38" s="112"/>
    </row>
    <row r="39" spans="1:7">
      <c r="A39" s="109"/>
      <c r="B39" s="110"/>
      <c r="C39" s="110"/>
      <c r="D39" s="111"/>
      <c r="E39" s="112"/>
      <c r="F39" s="112"/>
      <c r="G39" s="112"/>
    </row>
    <row r="40" spans="1:7">
      <c r="A40" s="109"/>
      <c r="B40" s="110"/>
      <c r="C40" s="110"/>
      <c r="D40" s="111"/>
      <c r="E40" s="112"/>
      <c r="F40" s="112"/>
      <c r="G40" s="112"/>
    </row>
    <row r="41" spans="1:7">
      <c r="A41" s="109"/>
      <c r="B41" s="110"/>
      <c r="C41" s="110"/>
      <c r="D41" s="111"/>
      <c r="E41" s="112"/>
      <c r="F41" s="112"/>
      <c r="G41" s="112"/>
    </row>
    <row r="42" spans="1:7">
      <c r="A42" s="109"/>
      <c r="B42" s="110"/>
      <c r="C42" s="110"/>
      <c r="D42" s="111"/>
      <c r="E42" s="112"/>
      <c r="F42" s="112"/>
      <c r="G42" s="112"/>
    </row>
    <row r="43" spans="1:7">
      <c r="A43" s="109"/>
      <c r="B43" s="110"/>
      <c r="C43" s="110"/>
      <c r="D43" s="111"/>
      <c r="E43" s="112"/>
      <c r="F43" s="112"/>
      <c r="G43" s="112"/>
    </row>
    <row r="44" spans="1:7">
      <c r="A44" s="109"/>
      <c r="B44" s="110"/>
      <c r="C44" s="110"/>
      <c r="D44" s="111"/>
      <c r="E44" s="112"/>
      <c r="F44" s="112"/>
      <c r="G44" s="112"/>
    </row>
    <row r="45" spans="1:7">
      <c r="A45" s="109"/>
      <c r="B45" s="110"/>
      <c r="C45" s="110"/>
      <c r="D45" s="111"/>
      <c r="E45" s="112"/>
      <c r="F45" s="112"/>
      <c r="G45" s="112"/>
    </row>
    <row r="46" spans="1:7">
      <c r="A46" s="109"/>
      <c r="B46" s="110"/>
      <c r="C46" s="110"/>
      <c r="D46" s="111"/>
      <c r="E46" s="112"/>
      <c r="F46" s="112"/>
      <c r="G46" s="112"/>
    </row>
    <row r="47" spans="1:7">
      <c r="A47" s="109"/>
      <c r="D47" s="114"/>
      <c r="E47" s="115"/>
      <c r="F47" s="115"/>
      <c r="G47" s="115"/>
    </row>
    <row r="48" spans="1:7">
      <c r="A48" s="73"/>
      <c r="D48" s="114"/>
      <c r="E48" s="115"/>
      <c r="F48" s="115"/>
      <c r="G48" s="115"/>
    </row>
    <row r="49" spans="1:7">
      <c r="A49" s="73"/>
      <c r="D49" s="114"/>
      <c r="E49" s="115"/>
      <c r="F49" s="115"/>
      <c r="G49" s="115"/>
    </row>
    <row r="50" spans="1:7">
      <c r="A50" s="73"/>
      <c r="D50" s="114"/>
      <c r="E50" s="115"/>
      <c r="F50" s="115"/>
      <c r="G50" s="115"/>
    </row>
    <row r="51" spans="1:7">
      <c r="A51" s="73"/>
      <c r="D51" s="114"/>
      <c r="E51" s="115"/>
      <c r="F51" s="115"/>
      <c r="G51" s="115"/>
    </row>
    <row r="52" spans="1:7">
      <c r="A52" s="73"/>
      <c r="D52" s="114"/>
      <c r="E52" s="115"/>
      <c r="F52" s="115"/>
      <c r="G52" s="115"/>
    </row>
    <row r="53" spans="1:7">
      <c r="A53" s="73"/>
      <c r="D53" s="114"/>
      <c r="E53" s="115"/>
      <c r="F53" s="115"/>
      <c r="G53" s="115"/>
    </row>
    <row r="54" spans="1:7">
      <c r="A54" s="73"/>
      <c r="D54" s="114"/>
      <c r="E54" s="115"/>
      <c r="F54" s="115"/>
      <c r="G54" s="115"/>
    </row>
    <row r="55" spans="1:7">
      <c r="A55" s="73"/>
      <c r="D55" s="114"/>
      <c r="E55" s="115"/>
      <c r="F55" s="115"/>
      <c r="G55" s="115"/>
    </row>
    <row r="56" spans="1:7">
      <c r="A56" s="73"/>
      <c r="D56" s="114"/>
      <c r="E56" s="115"/>
      <c r="F56" s="115"/>
      <c r="G56" s="115"/>
    </row>
    <row r="57" spans="1:7">
      <c r="A57" s="73"/>
      <c r="D57" s="114"/>
      <c r="E57" s="115"/>
      <c r="F57" s="115"/>
      <c r="G57" s="115"/>
    </row>
    <row r="58" spans="1:7">
      <c r="A58" s="73"/>
      <c r="D58" s="114"/>
      <c r="E58" s="115"/>
      <c r="F58" s="115"/>
      <c r="G58" s="115"/>
    </row>
    <row r="59" spans="1:7">
      <c r="A59" s="73"/>
      <c r="D59" s="114"/>
      <c r="E59" s="115"/>
      <c r="F59" s="115"/>
      <c r="G59" s="115"/>
    </row>
    <row r="60" spans="1:7">
      <c r="A60" s="73"/>
      <c r="D60" s="114"/>
      <c r="E60" s="115"/>
      <c r="F60" s="115"/>
      <c r="G60" s="115"/>
    </row>
    <row r="61" spans="1:7">
      <c r="A61" s="73"/>
      <c r="D61" s="114"/>
      <c r="E61" s="115"/>
      <c r="F61" s="115"/>
      <c r="G61" s="115"/>
    </row>
    <row r="62" spans="1:7">
      <c r="A62" s="73"/>
      <c r="D62" s="114"/>
      <c r="E62" s="115"/>
      <c r="F62" s="115"/>
      <c r="G62" s="115"/>
    </row>
    <row r="63" spans="1:7">
      <c r="A63" s="73"/>
      <c r="D63" s="114"/>
      <c r="E63" s="115"/>
      <c r="F63" s="115"/>
      <c r="G63" s="115"/>
    </row>
    <row r="64" spans="1:7">
      <c r="A64" s="73"/>
      <c r="D64" s="114"/>
      <c r="E64" s="115"/>
      <c r="F64" s="115"/>
      <c r="G64" s="115"/>
    </row>
    <row r="65" spans="1:7">
      <c r="A65" s="73"/>
      <c r="D65" s="114"/>
      <c r="E65" s="115"/>
      <c r="F65" s="115"/>
      <c r="G65" s="115"/>
    </row>
    <row r="66" spans="1:7">
      <c r="A66" s="73"/>
      <c r="D66" s="114"/>
      <c r="E66" s="115"/>
      <c r="F66" s="115"/>
      <c r="G66" s="115"/>
    </row>
    <row r="67" spans="1:7">
      <c r="A67" s="73"/>
      <c r="D67" s="114"/>
      <c r="E67" s="115"/>
      <c r="F67" s="115"/>
      <c r="G67" s="115"/>
    </row>
    <row r="68" spans="1:7">
      <c r="A68" s="73"/>
      <c r="D68" s="114"/>
      <c r="E68" s="115"/>
      <c r="F68" s="115"/>
      <c r="G68" s="115"/>
    </row>
    <row r="69" spans="1:7">
      <c r="A69" s="73"/>
      <c r="D69" s="114"/>
      <c r="E69" s="115"/>
      <c r="F69" s="115"/>
      <c r="G69" s="115"/>
    </row>
    <row r="70" spans="1:7">
      <c r="A70" s="73"/>
    </row>
    <row r="71" spans="1:7">
      <c r="A71" s="74"/>
    </row>
    <row r="72" spans="1:7">
      <c r="A72" s="74"/>
    </row>
    <row r="73" spans="1:7">
      <c r="A73" s="74"/>
    </row>
    <row r="74" spans="1:7">
      <c r="A74" s="74"/>
    </row>
    <row r="75" spans="1:7">
      <c r="A75" s="74"/>
    </row>
    <row r="76" spans="1:7">
      <c r="A76" s="74"/>
    </row>
    <row r="77" spans="1:7">
      <c r="A77" s="74"/>
    </row>
    <row r="78" spans="1:7">
      <c r="A78" s="74"/>
    </row>
    <row r="79" spans="1:7">
      <c r="A79" s="74"/>
    </row>
    <row r="80" spans="1:7">
      <c r="A80" s="74"/>
    </row>
    <row r="81" spans="1:1">
      <c r="A81" s="74"/>
    </row>
    <row r="82" spans="1:1">
      <c r="A82" s="74"/>
    </row>
    <row r="83" spans="1:1">
      <c r="A83" s="74"/>
    </row>
    <row r="84" spans="1:1">
      <c r="A84" s="74"/>
    </row>
    <row r="85" spans="1:1">
      <c r="A85" s="74"/>
    </row>
    <row r="86" spans="1:1">
      <c r="A86" s="74"/>
    </row>
    <row r="87" spans="1:1">
      <c r="A87" s="74"/>
    </row>
    <row r="88" spans="1:1">
      <c r="A88" s="74"/>
    </row>
    <row r="89" spans="1:1">
      <c r="A89" s="74"/>
    </row>
    <row r="90" spans="1:1">
      <c r="A90" s="74"/>
    </row>
    <row r="91" spans="1:1">
      <c r="A91" s="74"/>
    </row>
    <row r="92" spans="1:1">
      <c r="A92" s="74"/>
    </row>
    <row r="93" spans="1:1">
      <c r="A93" s="74"/>
    </row>
    <row r="94" spans="1:1">
      <c r="A94" s="74"/>
    </row>
    <row r="95" spans="1:1">
      <c r="A95" s="74"/>
    </row>
    <row r="96" spans="1:1">
      <c r="A96" s="74"/>
    </row>
    <row r="97" spans="1:1">
      <c r="A97" s="74"/>
    </row>
    <row r="98" spans="1:1">
      <c r="A98" s="74"/>
    </row>
    <row r="99" spans="1:1">
      <c r="A99" s="74"/>
    </row>
    <row r="100" spans="1:1">
      <c r="A100" s="74"/>
    </row>
    <row r="101" spans="1:1">
      <c r="A101" s="74"/>
    </row>
    <row r="102" spans="1:1">
      <c r="A102" s="74"/>
    </row>
    <row r="103" spans="1:1">
      <c r="A103" s="74"/>
    </row>
    <row r="104" spans="1:1">
      <c r="A104" s="74"/>
    </row>
    <row r="105" spans="1:1">
      <c r="A105" s="74"/>
    </row>
    <row r="106" spans="1:1">
      <c r="A106" s="74"/>
    </row>
    <row r="107" spans="1:1">
      <c r="A107" s="74"/>
    </row>
    <row r="108" spans="1:1">
      <c r="A108" s="74"/>
    </row>
    <row r="109" spans="1:1">
      <c r="A109" s="74"/>
    </row>
    <row r="110" spans="1:1">
      <c r="A110" s="74"/>
    </row>
    <row r="111" spans="1:1">
      <c r="A111" s="74"/>
    </row>
    <row r="112" spans="1:1">
      <c r="A112" s="74"/>
    </row>
    <row r="113" spans="1:1">
      <c r="A113" s="74"/>
    </row>
    <row r="114" spans="1:1">
      <c r="A114" s="74"/>
    </row>
    <row r="115" spans="1:1">
      <c r="A115" s="74"/>
    </row>
    <row r="116" spans="1:1">
      <c r="A116" s="74"/>
    </row>
    <row r="117" spans="1:1">
      <c r="A117" s="74"/>
    </row>
    <row r="118" spans="1:1">
      <c r="A118" s="74"/>
    </row>
    <row r="119" spans="1:1">
      <c r="A119" s="74"/>
    </row>
    <row r="120" spans="1:1">
      <c r="A120" s="74"/>
    </row>
    <row r="121" spans="1:1">
      <c r="A121" s="74"/>
    </row>
    <row r="122" spans="1:1">
      <c r="A122" s="74"/>
    </row>
    <row r="123" spans="1:1">
      <c r="A123" s="74"/>
    </row>
    <row r="124" spans="1:1">
      <c r="A124" s="74"/>
    </row>
    <row r="125" spans="1:1">
      <c r="A125" s="74"/>
    </row>
    <row r="126" spans="1:1">
      <c r="A126" s="74"/>
    </row>
    <row r="127" spans="1:1">
      <c r="A127" s="74"/>
    </row>
    <row r="128" spans="1:1">
      <c r="A128" s="74"/>
    </row>
    <row r="129" spans="1:1">
      <c r="A129" s="74"/>
    </row>
    <row r="130" spans="1:1">
      <c r="A130" s="74"/>
    </row>
    <row r="131" spans="1:1">
      <c r="A131" s="74"/>
    </row>
    <row r="132" spans="1:1">
      <c r="A132" s="74"/>
    </row>
    <row r="133" spans="1:1">
      <c r="A133" s="74"/>
    </row>
    <row r="134" spans="1:1">
      <c r="A134" s="74"/>
    </row>
    <row r="135" spans="1:1">
      <c r="A135" s="74"/>
    </row>
    <row r="136" spans="1:1">
      <c r="A136" s="74"/>
    </row>
    <row r="137" spans="1:1">
      <c r="A137" s="74"/>
    </row>
    <row r="138" spans="1:1">
      <c r="A138" s="74"/>
    </row>
    <row r="139" spans="1:1">
      <c r="A139" s="74"/>
    </row>
    <row r="140" spans="1:1">
      <c r="A140" s="74"/>
    </row>
    <row r="141" spans="1:1">
      <c r="A141" s="74"/>
    </row>
    <row r="142" spans="1:1">
      <c r="A142" s="74"/>
    </row>
    <row r="143" spans="1:1">
      <c r="A143" s="74"/>
    </row>
    <row r="144" spans="1:1">
      <c r="A144" s="74"/>
    </row>
    <row r="145" spans="1:1">
      <c r="A145" s="74"/>
    </row>
    <row r="146" spans="1:1">
      <c r="A146" s="74"/>
    </row>
    <row r="147" spans="1:1">
      <c r="A147" s="74"/>
    </row>
    <row r="148" spans="1:1">
      <c r="A148" s="74"/>
    </row>
    <row r="149" spans="1:1">
      <c r="A149" s="74"/>
    </row>
    <row r="150" spans="1:1">
      <c r="A150" s="74"/>
    </row>
    <row r="151" spans="1:1">
      <c r="A151" s="74"/>
    </row>
    <row r="152" spans="1:1">
      <c r="A152" s="74"/>
    </row>
    <row r="153" spans="1:1">
      <c r="A153" s="74"/>
    </row>
    <row r="154" spans="1:1">
      <c r="A154" s="74"/>
    </row>
    <row r="155" spans="1:1">
      <c r="A155" s="74"/>
    </row>
    <row r="156" spans="1:1">
      <c r="A156" s="74"/>
    </row>
    <row r="157" spans="1:1">
      <c r="A157" s="74"/>
    </row>
    <row r="158" spans="1:1">
      <c r="A158" s="74"/>
    </row>
    <row r="159" spans="1:1">
      <c r="A159" s="74"/>
    </row>
    <row r="160" spans="1:1">
      <c r="A160" s="74"/>
    </row>
    <row r="161" spans="1:1">
      <c r="A161" s="74"/>
    </row>
    <row r="162" spans="1:1">
      <c r="A162" s="74"/>
    </row>
    <row r="163" spans="1:1">
      <c r="A163" s="74"/>
    </row>
    <row r="164" spans="1:1">
      <c r="A164" s="74"/>
    </row>
    <row r="165" spans="1:1">
      <c r="A165" s="74"/>
    </row>
    <row r="166" spans="1:1">
      <c r="A166" s="74"/>
    </row>
    <row r="167" spans="1:1">
      <c r="A167" s="74"/>
    </row>
    <row r="168" spans="1:1">
      <c r="A168" s="74"/>
    </row>
    <row r="169" spans="1:1">
      <c r="A169" s="74"/>
    </row>
    <row r="170" spans="1:1">
      <c r="A170" s="74"/>
    </row>
    <row r="171" spans="1:1">
      <c r="A171" s="74"/>
    </row>
    <row r="172" spans="1:1">
      <c r="A172" s="74"/>
    </row>
    <row r="173" spans="1:1">
      <c r="A173" s="74"/>
    </row>
    <row r="174" spans="1:1">
      <c r="A174" s="74"/>
    </row>
    <row r="175" spans="1:1">
      <c r="A175" s="74"/>
    </row>
    <row r="176" spans="1:1">
      <c r="A176" s="74"/>
    </row>
    <row r="177" spans="1:1">
      <c r="A177" s="74"/>
    </row>
    <row r="178" spans="1:1">
      <c r="A178" s="74"/>
    </row>
    <row r="179" spans="1:1">
      <c r="A179" s="74"/>
    </row>
    <row r="180" spans="1:1">
      <c r="A180" s="74"/>
    </row>
    <row r="181" spans="1:1">
      <c r="A181" s="74"/>
    </row>
    <row r="182" spans="1:1">
      <c r="A182" s="74"/>
    </row>
    <row r="183" spans="1:1">
      <c r="A183" s="74"/>
    </row>
    <row r="184" spans="1:1">
      <c r="A184" s="74"/>
    </row>
    <row r="185" spans="1:1">
      <c r="A185" s="74"/>
    </row>
    <row r="186" spans="1:1">
      <c r="A186" s="74"/>
    </row>
    <row r="187" spans="1:1">
      <c r="A187" s="74"/>
    </row>
    <row r="188" spans="1:1">
      <c r="A188" s="74"/>
    </row>
    <row r="189" spans="1:1">
      <c r="A189" s="74"/>
    </row>
    <row r="190" spans="1:1">
      <c r="A190" s="74"/>
    </row>
    <row r="191" spans="1:1">
      <c r="A191" s="74"/>
    </row>
    <row r="192" spans="1:1">
      <c r="A192" s="74"/>
    </row>
    <row r="193" spans="1:1">
      <c r="A193" s="74"/>
    </row>
    <row r="194" spans="1:1">
      <c r="A194" s="74"/>
    </row>
    <row r="195" spans="1:1">
      <c r="A195" s="74"/>
    </row>
    <row r="196" spans="1:1">
      <c r="A196" s="74"/>
    </row>
    <row r="197" spans="1:1">
      <c r="A197" s="74"/>
    </row>
    <row r="198" spans="1:1">
      <c r="A198" s="74"/>
    </row>
    <row r="199" spans="1:1">
      <c r="A199" s="74"/>
    </row>
    <row r="200" spans="1:1">
      <c r="A200" s="74"/>
    </row>
    <row r="201" spans="1:1">
      <c r="A201" s="74"/>
    </row>
    <row r="202" spans="1:1">
      <c r="A202" s="74"/>
    </row>
    <row r="203" spans="1:1">
      <c r="A203" s="74"/>
    </row>
    <row r="204" spans="1:1">
      <c r="A204" s="74"/>
    </row>
    <row r="205" spans="1:1">
      <c r="A205" s="74"/>
    </row>
    <row r="206" spans="1:1">
      <c r="A206" s="74"/>
    </row>
    <row r="207" spans="1:1">
      <c r="A207" s="74"/>
    </row>
    <row r="208" spans="1:1">
      <c r="A208" s="74"/>
    </row>
    <row r="209" spans="1:1">
      <c r="A209" s="74"/>
    </row>
    <row r="210" spans="1:1">
      <c r="A210" s="74"/>
    </row>
    <row r="211" spans="1:1">
      <c r="A211" s="74"/>
    </row>
    <row r="212" spans="1:1">
      <c r="A212" s="74"/>
    </row>
    <row r="213" spans="1:1">
      <c r="A213" s="74"/>
    </row>
    <row r="214" spans="1:1">
      <c r="A214" s="74"/>
    </row>
    <row r="215" spans="1:1">
      <c r="A215" s="74"/>
    </row>
    <row r="216" spans="1:1">
      <c r="A216" s="74"/>
    </row>
    <row r="217" spans="1:1">
      <c r="A217" s="74"/>
    </row>
    <row r="218" spans="1:1">
      <c r="A218" s="74"/>
    </row>
    <row r="219" spans="1:1">
      <c r="A219" s="74"/>
    </row>
    <row r="220" spans="1:1">
      <c r="A220" s="74"/>
    </row>
    <row r="221" spans="1:1">
      <c r="A221" s="74"/>
    </row>
    <row r="222" spans="1:1">
      <c r="A222" s="74"/>
    </row>
    <row r="223" spans="1:1">
      <c r="A223" s="74"/>
    </row>
    <row r="224" spans="1:1">
      <c r="A224" s="74"/>
    </row>
    <row r="225" spans="1:1">
      <c r="A225" s="74"/>
    </row>
    <row r="226" spans="1:1">
      <c r="A226" s="74"/>
    </row>
    <row r="227" spans="1:1">
      <c r="A227" s="74"/>
    </row>
    <row r="228" spans="1:1">
      <c r="A228" s="74"/>
    </row>
    <row r="229" spans="1:1">
      <c r="A229" s="74"/>
    </row>
    <row r="230" spans="1:1">
      <c r="A230" s="74"/>
    </row>
    <row r="231" spans="1:1">
      <c r="A231" s="74"/>
    </row>
    <row r="232" spans="1:1">
      <c r="A232" s="74"/>
    </row>
    <row r="233" spans="1:1">
      <c r="A233" s="74"/>
    </row>
    <row r="234" spans="1:1">
      <c r="A234" s="74"/>
    </row>
    <row r="235" spans="1:1">
      <c r="A235" s="74"/>
    </row>
    <row r="236" spans="1:1">
      <c r="A236" s="74"/>
    </row>
    <row r="237" spans="1:1">
      <c r="A237" s="74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80"/>
  <sheetViews>
    <sheetView view="pageBreakPreview" zoomScale="60" workbookViewId="0">
      <selection activeCell="S52" sqref="S52"/>
    </sheetView>
  </sheetViews>
  <sheetFormatPr defaultRowHeight="18.75"/>
  <cols>
    <col min="1" max="1" width="54" style="2" customWidth="1"/>
    <col min="2" max="2" width="12.42578125" style="40" customWidth="1"/>
    <col min="3" max="3" width="14.7109375" style="342" customWidth="1"/>
    <col min="4" max="4" width="16.5703125" style="342" customWidth="1"/>
    <col min="5" max="5" width="15.5703125" style="342" customWidth="1"/>
    <col min="6" max="6" width="14.85546875" style="40" customWidth="1"/>
    <col min="7" max="7" width="14" style="40" customWidth="1"/>
    <col min="8" max="16384" width="9.140625" style="2"/>
  </cols>
  <sheetData>
    <row r="2" spans="1:7">
      <c r="A2" s="441" t="s">
        <v>211</v>
      </c>
      <c r="B2" s="441"/>
      <c r="C2" s="441"/>
      <c r="D2" s="441"/>
      <c r="E2" s="441"/>
      <c r="F2" s="441"/>
      <c r="G2" s="441"/>
    </row>
    <row r="3" spans="1:7">
      <c r="A3" s="211"/>
      <c r="B3" s="7"/>
      <c r="C3" s="7"/>
      <c r="D3" s="340"/>
      <c r="E3" s="340"/>
      <c r="F3" s="211"/>
      <c r="G3" s="7"/>
    </row>
    <row r="4" spans="1:7" ht="73.5" customHeight="1">
      <c r="A4" s="213" t="s">
        <v>100</v>
      </c>
      <c r="B4" s="214" t="s">
        <v>7</v>
      </c>
      <c r="C4" s="79" t="s">
        <v>281</v>
      </c>
      <c r="D4" s="79" t="s">
        <v>314</v>
      </c>
      <c r="E4" s="79" t="s">
        <v>315</v>
      </c>
      <c r="F4" s="214" t="s">
        <v>198</v>
      </c>
      <c r="G4" s="215" t="s">
        <v>215</v>
      </c>
    </row>
    <row r="5" spans="1:7" ht="23.25" customHeight="1">
      <c r="A5" s="216">
        <v>1</v>
      </c>
      <c r="B5" s="217">
        <v>2</v>
      </c>
      <c r="C5" s="217">
        <v>3</v>
      </c>
      <c r="D5" s="217">
        <v>4</v>
      </c>
      <c r="E5" s="217">
        <v>5</v>
      </c>
      <c r="F5" s="217">
        <v>6</v>
      </c>
      <c r="G5" s="217">
        <v>7</v>
      </c>
    </row>
    <row r="6" spans="1:7" ht="60" customHeight="1">
      <c r="A6" s="218" t="s">
        <v>193</v>
      </c>
      <c r="B6" s="219">
        <v>1018</v>
      </c>
      <c r="C6" s="160">
        <f>SUM(C7:C24)</f>
        <v>-859</v>
      </c>
      <c r="D6" s="160">
        <f>SUM(D7:D24)</f>
        <v>-800</v>
      </c>
      <c r="E6" s="160">
        <f>SUM(E7:E24)</f>
        <v>-1092</v>
      </c>
      <c r="F6" s="220">
        <f>E6-D6</f>
        <v>-292</v>
      </c>
      <c r="G6" s="220">
        <f>(E6/D6)*100</f>
        <v>136.5</v>
      </c>
    </row>
    <row r="7" spans="1:7" ht="58.5" customHeight="1">
      <c r="A7" s="221" t="s">
        <v>349</v>
      </c>
      <c r="B7" s="219"/>
      <c r="C7" s="159">
        <v>-4</v>
      </c>
      <c r="D7" s="159">
        <v>0</v>
      </c>
      <c r="E7" s="159">
        <v>-4</v>
      </c>
      <c r="F7" s="222">
        <f t="shared" ref="F7:F39" si="0">E7-D7</f>
        <v>-4</v>
      </c>
      <c r="G7" s="223" t="e">
        <f t="shared" ref="G7:G39" si="1">(E7/D7)*100</f>
        <v>#DIV/0!</v>
      </c>
    </row>
    <row r="8" spans="1:7" ht="24.75" customHeight="1">
      <c r="A8" s="221" t="s">
        <v>17</v>
      </c>
      <c r="B8" s="219"/>
      <c r="C8" s="159">
        <v>0</v>
      </c>
      <c r="D8" s="159">
        <v>0</v>
      </c>
      <c r="E8" s="159">
        <v>0</v>
      </c>
      <c r="F8" s="222">
        <f t="shared" si="0"/>
        <v>0</v>
      </c>
      <c r="G8" s="223" t="e">
        <f t="shared" si="1"/>
        <v>#DIV/0!</v>
      </c>
    </row>
    <row r="9" spans="1:7" ht="24" customHeight="1">
      <c r="A9" s="221" t="s">
        <v>244</v>
      </c>
      <c r="B9" s="219"/>
      <c r="C9" s="159">
        <v>-23</v>
      </c>
      <c r="D9" s="159">
        <v>-26</v>
      </c>
      <c r="E9" s="159">
        <v>-22</v>
      </c>
      <c r="F9" s="222">
        <f t="shared" si="0"/>
        <v>4</v>
      </c>
      <c r="G9" s="222">
        <f t="shared" si="1"/>
        <v>84.615384615384613</v>
      </c>
    </row>
    <row r="10" spans="1:7" ht="27.75" customHeight="1">
      <c r="A10" s="221" t="s">
        <v>245</v>
      </c>
      <c r="B10" s="219"/>
      <c r="C10" s="159">
        <v>-31</v>
      </c>
      <c r="D10" s="395">
        <v>-30</v>
      </c>
      <c r="E10" s="159">
        <v>-32</v>
      </c>
      <c r="F10" s="222">
        <f t="shared" si="0"/>
        <v>-2</v>
      </c>
      <c r="G10" s="222">
        <f t="shared" si="1"/>
        <v>106.66666666666667</v>
      </c>
    </row>
    <row r="11" spans="1:7" ht="36.75" customHeight="1">
      <c r="A11" s="221" t="s">
        <v>246</v>
      </c>
      <c r="B11" s="219"/>
      <c r="C11" s="159">
        <v>0</v>
      </c>
      <c r="D11" s="395">
        <v>-2</v>
      </c>
      <c r="E11" s="159">
        <v>0</v>
      </c>
      <c r="F11" s="222">
        <f t="shared" si="0"/>
        <v>2</v>
      </c>
      <c r="G11" s="222">
        <f t="shared" si="1"/>
        <v>0</v>
      </c>
    </row>
    <row r="12" spans="1:7" ht="27.75" customHeight="1">
      <c r="A12" s="221" t="s">
        <v>247</v>
      </c>
      <c r="B12" s="219"/>
      <c r="C12" s="159">
        <v>-25</v>
      </c>
      <c r="D12" s="395">
        <v>-20</v>
      </c>
      <c r="E12" s="159">
        <v>-18</v>
      </c>
      <c r="F12" s="222">
        <f t="shared" si="0"/>
        <v>2</v>
      </c>
      <c r="G12" s="223">
        <f t="shared" si="1"/>
        <v>90</v>
      </c>
    </row>
    <row r="13" spans="1:7" ht="23.25" customHeight="1">
      <c r="A13" s="221" t="s">
        <v>261</v>
      </c>
      <c r="B13" s="219"/>
      <c r="C13" s="159">
        <v>-306</v>
      </c>
      <c r="D13" s="395">
        <v>-350</v>
      </c>
      <c r="E13" s="159">
        <v>-286</v>
      </c>
      <c r="F13" s="222">
        <f t="shared" si="0"/>
        <v>64</v>
      </c>
      <c r="G13" s="222">
        <f t="shared" si="1"/>
        <v>81.714285714285722</v>
      </c>
    </row>
    <row r="14" spans="1:7" ht="36.75" customHeight="1">
      <c r="A14" s="221" t="s">
        <v>248</v>
      </c>
      <c r="B14" s="219"/>
      <c r="C14" s="159">
        <v>-15</v>
      </c>
      <c r="D14" s="395">
        <v>-14</v>
      </c>
      <c r="E14" s="159">
        <v>-3</v>
      </c>
      <c r="F14" s="222">
        <f t="shared" si="0"/>
        <v>11</v>
      </c>
      <c r="G14" s="222">
        <f t="shared" si="1"/>
        <v>21.428571428571427</v>
      </c>
    </row>
    <row r="15" spans="1:7" ht="37.5" customHeight="1">
      <c r="A15" s="221" t="s">
        <v>249</v>
      </c>
      <c r="B15" s="219"/>
      <c r="C15" s="159">
        <v>-210</v>
      </c>
      <c r="D15" s="395">
        <v>-220</v>
      </c>
      <c r="E15" s="159">
        <v>-261</v>
      </c>
      <c r="F15" s="222">
        <f t="shared" si="0"/>
        <v>-41</v>
      </c>
      <c r="G15" s="222">
        <f t="shared" si="1"/>
        <v>118.63636363636363</v>
      </c>
    </row>
    <row r="16" spans="1:7" ht="21" customHeight="1">
      <c r="A16" s="221" t="s">
        <v>250</v>
      </c>
      <c r="B16" s="219"/>
      <c r="C16" s="159">
        <v>0</v>
      </c>
      <c r="D16" s="395">
        <v>-4</v>
      </c>
      <c r="E16" s="159">
        <v>0</v>
      </c>
      <c r="F16" s="222">
        <f t="shared" si="0"/>
        <v>4</v>
      </c>
      <c r="G16" s="222">
        <f t="shared" si="1"/>
        <v>0</v>
      </c>
    </row>
    <row r="17" spans="1:7" ht="23.25" customHeight="1">
      <c r="A17" s="221" t="s">
        <v>251</v>
      </c>
      <c r="B17" s="219"/>
      <c r="C17" s="159">
        <v>-11</v>
      </c>
      <c r="D17" s="395">
        <v>-26</v>
      </c>
      <c r="E17" s="159">
        <v>-12</v>
      </c>
      <c r="F17" s="222">
        <f t="shared" si="0"/>
        <v>14</v>
      </c>
      <c r="G17" s="222">
        <f t="shared" si="1"/>
        <v>46.153846153846153</v>
      </c>
    </row>
    <row r="18" spans="1:7" ht="22.5" customHeight="1">
      <c r="A18" s="221" t="s">
        <v>252</v>
      </c>
      <c r="B18" s="219"/>
      <c r="C18" s="159">
        <v>-111</v>
      </c>
      <c r="D18" s="395">
        <v>-62</v>
      </c>
      <c r="E18" s="159">
        <v>-99</v>
      </c>
      <c r="F18" s="222">
        <f t="shared" si="0"/>
        <v>-37</v>
      </c>
      <c r="G18" s="222">
        <f t="shared" si="1"/>
        <v>159.67741935483869</v>
      </c>
    </row>
    <row r="19" spans="1:7" ht="22.5" customHeight="1">
      <c r="A19" s="224" t="s">
        <v>254</v>
      </c>
      <c r="B19" s="225"/>
      <c r="C19" s="212">
        <v>-13</v>
      </c>
      <c r="D19" s="396">
        <v>-14</v>
      </c>
      <c r="E19" s="212">
        <v>-15</v>
      </c>
      <c r="F19" s="222">
        <f t="shared" si="0"/>
        <v>-1</v>
      </c>
      <c r="G19" s="222">
        <f t="shared" si="1"/>
        <v>107.14285714285714</v>
      </c>
    </row>
    <row r="20" spans="1:7" ht="37.5" customHeight="1">
      <c r="A20" s="226" t="s">
        <v>262</v>
      </c>
      <c r="B20" s="227"/>
      <c r="C20" s="159">
        <v>-12</v>
      </c>
      <c r="D20" s="397">
        <v>-12</v>
      </c>
      <c r="E20" s="159">
        <v>-17</v>
      </c>
      <c r="F20" s="222">
        <f t="shared" si="0"/>
        <v>-5</v>
      </c>
      <c r="G20" s="222">
        <f t="shared" si="1"/>
        <v>141.66666666666669</v>
      </c>
    </row>
    <row r="21" spans="1:7" ht="37.5" customHeight="1">
      <c r="A21" s="305" t="s">
        <v>347</v>
      </c>
      <c r="B21" s="306"/>
      <c r="C21" s="307">
        <v>-83</v>
      </c>
      <c r="D21" s="398">
        <v>0</v>
      </c>
      <c r="E21" s="307">
        <v>-95</v>
      </c>
      <c r="F21" s="308">
        <f t="shared" si="0"/>
        <v>-95</v>
      </c>
      <c r="G21" s="309" t="e">
        <f t="shared" si="1"/>
        <v>#DIV/0!</v>
      </c>
    </row>
    <row r="22" spans="1:7" ht="54.75" customHeight="1">
      <c r="A22" s="406" t="s">
        <v>348</v>
      </c>
      <c r="B22" s="413"/>
      <c r="C22" s="408">
        <v>0</v>
      </c>
      <c r="D22" s="409">
        <v>0</v>
      </c>
      <c r="E22" s="408">
        <v>-213</v>
      </c>
      <c r="F22" s="410">
        <f t="shared" si="0"/>
        <v>-213</v>
      </c>
      <c r="G22" s="412" t="e">
        <f t="shared" si="1"/>
        <v>#DIV/0!</v>
      </c>
    </row>
    <row r="23" spans="1:7" ht="27.75" customHeight="1">
      <c r="A23" s="221" t="s">
        <v>271</v>
      </c>
      <c r="B23" s="228"/>
      <c r="C23" s="159">
        <v>-1</v>
      </c>
      <c r="D23" s="395">
        <v>-8</v>
      </c>
      <c r="E23" s="159">
        <v>0</v>
      </c>
      <c r="F23" s="222">
        <f t="shared" ref="F23" si="2">E23-D23</f>
        <v>8</v>
      </c>
      <c r="G23" s="159">
        <f t="shared" ref="G23" si="3">(E23/D23)*100</f>
        <v>0</v>
      </c>
    </row>
    <row r="24" spans="1:7" ht="26.25" customHeight="1">
      <c r="A24" s="221" t="s">
        <v>256</v>
      </c>
      <c r="B24" s="228"/>
      <c r="C24" s="159">
        <v>-14</v>
      </c>
      <c r="D24" s="159">
        <v>-12</v>
      </c>
      <c r="E24" s="159">
        <v>-15</v>
      </c>
      <c r="F24" s="222">
        <f t="shared" si="0"/>
        <v>-3</v>
      </c>
      <c r="G24" s="159">
        <f t="shared" si="1"/>
        <v>125</v>
      </c>
    </row>
    <row r="25" spans="1:7" s="10" customFormat="1" ht="37.5" customHeight="1">
      <c r="A25" s="218" t="s">
        <v>194</v>
      </c>
      <c r="B25" s="229">
        <v>1049</v>
      </c>
      <c r="C25" s="160">
        <f>SUM(C26:C36)</f>
        <v>-342</v>
      </c>
      <c r="D25" s="160">
        <f>SUM(D26:D36)</f>
        <v>-300</v>
      </c>
      <c r="E25" s="160">
        <f>SUM(E26:E36)</f>
        <v>-300</v>
      </c>
      <c r="F25" s="220">
        <f t="shared" si="0"/>
        <v>0</v>
      </c>
      <c r="G25" s="220">
        <f t="shared" si="1"/>
        <v>100</v>
      </c>
    </row>
    <row r="26" spans="1:7" s="10" customFormat="1" ht="56.25" customHeight="1">
      <c r="A26" s="230" t="s">
        <v>263</v>
      </c>
      <c r="B26" s="231"/>
      <c r="C26" s="159">
        <v>-5</v>
      </c>
      <c r="D26" s="395">
        <v>-4</v>
      </c>
      <c r="E26" s="159">
        <v>-4</v>
      </c>
      <c r="F26" s="222">
        <f t="shared" si="0"/>
        <v>0</v>
      </c>
      <c r="G26" s="222">
        <f t="shared" si="1"/>
        <v>100</v>
      </c>
    </row>
    <row r="27" spans="1:7" s="10" customFormat="1" ht="53.25" customHeight="1">
      <c r="A27" s="406" t="s">
        <v>342</v>
      </c>
      <c r="B27" s="407"/>
      <c r="C27" s="408">
        <v>0</v>
      </c>
      <c r="D27" s="409">
        <v>0</v>
      </c>
      <c r="E27" s="408">
        <v>-3</v>
      </c>
      <c r="F27" s="410">
        <f t="shared" si="0"/>
        <v>-3</v>
      </c>
      <c r="G27" s="223" t="e">
        <f t="shared" si="1"/>
        <v>#DIV/0!</v>
      </c>
    </row>
    <row r="28" spans="1:7" s="10" customFormat="1" ht="27.75" customHeight="1">
      <c r="A28" s="230" t="s">
        <v>346</v>
      </c>
      <c r="B28" s="231"/>
      <c r="C28" s="159">
        <v>-4</v>
      </c>
      <c r="D28" s="395">
        <v>-10</v>
      </c>
      <c r="E28" s="159">
        <v>-5</v>
      </c>
      <c r="F28" s="222">
        <f t="shared" si="0"/>
        <v>5</v>
      </c>
      <c r="G28" s="222">
        <f t="shared" si="1"/>
        <v>50</v>
      </c>
    </row>
    <row r="29" spans="1:7" s="10" customFormat="1" ht="41.25" customHeight="1">
      <c r="A29" s="406" t="s">
        <v>345</v>
      </c>
      <c r="B29" s="407"/>
      <c r="C29" s="408">
        <v>0</v>
      </c>
      <c r="D29" s="409">
        <v>0</v>
      </c>
      <c r="E29" s="408">
        <v>-3</v>
      </c>
      <c r="F29" s="410">
        <f t="shared" si="0"/>
        <v>-3</v>
      </c>
      <c r="G29" s="223" t="e">
        <f t="shared" si="1"/>
        <v>#DIV/0!</v>
      </c>
    </row>
    <row r="30" spans="1:7" s="10" customFormat="1" ht="24.75" customHeight="1">
      <c r="A30" s="230" t="s">
        <v>255</v>
      </c>
      <c r="B30" s="231"/>
      <c r="C30" s="159">
        <v>-61</v>
      </c>
      <c r="D30" s="395">
        <v>-50</v>
      </c>
      <c r="E30" s="159">
        <v>-39</v>
      </c>
      <c r="F30" s="222">
        <f t="shared" si="0"/>
        <v>11</v>
      </c>
      <c r="G30" s="222">
        <f t="shared" si="1"/>
        <v>78</v>
      </c>
    </row>
    <row r="31" spans="1:7" s="10" customFormat="1" ht="36" customHeight="1">
      <c r="A31" s="230" t="s">
        <v>344</v>
      </c>
      <c r="B31" s="231"/>
      <c r="C31" s="159">
        <v>-66</v>
      </c>
      <c r="D31" s="395">
        <v>-78</v>
      </c>
      <c r="E31" s="159">
        <v>-12</v>
      </c>
      <c r="F31" s="222">
        <f t="shared" si="0"/>
        <v>66</v>
      </c>
      <c r="G31" s="222">
        <f t="shared" si="1"/>
        <v>15.384615384615385</v>
      </c>
    </row>
    <row r="32" spans="1:7" s="10" customFormat="1" ht="41.25" customHeight="1">
      <c r="A32" s="230" t="s">
        <v>304</v>
      </c>
      <c r="B32" s="231"/>
      <c r="C32" s="159">
        <v>-176</v>
      </c>
      <c r="D32" s="395">
        <v>-130</v>
      </c>
      <c r="E32" s="159">
        <v>-140</v>
      </c>
      <c r="F32" s="222">
        <f t="shared" si="0"/>
        <v>-10</v>
      </c>
      <c r="G32" s="222">
        <f t="shared" si="1"/>
        <v>107.69230769230769</v>
      </c>
    </row>
    <row r="33" spans="1:7" s="10" customFormat="1" ht="31.5" customHeight="1">
      <c r="A33" s="406" t="s">
        <v>343</v>
      </c>
      <c r="B33" s="407"/>
      <c r="C33" s="408">
        <v>0</v>
      </c>
      <c r="D33" s="409">
        <v>0</v>
      </c>
      <c r="E33" s="408">
        <v>-57</v>
      </c>
      <c r="F33" s="410">
        <f t="shared" si="0"/>
        <v>-57</v>
      </c>
      <c r="G33" s="412" t="e">
        <f t="shared" si="1"/>
        <v>#DIV/0!</v>
      </c>
    </row>
    <row r="34" spans="1:7" s="10" customFormat="1" ht="27.75" customHeight="1">
      <c r="A34" s="406" t="s">
        <v>341</v>
      </c>
      <c r="B34" s="407"/>
      <c r="C34" s="408">
        <v>0</v>
      </c>
      <c r="D34" s="409">
        <v>0</v>
      </c>
      <c r="E34" s="408">
        <v>-6</v>
      </c>
      <c r="F34" s="410">
        <f t="shared" si="0"/>
        <v>-6</v>
      </c>
      <c r="G34" s="411" t="e">
        <f t="shared" si="1"/>
        <v>#DIV/0!</v>
      </c>
    </row>
    <row r="35" spans="1:7" s="10" customFormat="1" ht="39.75" customHeight="1">
      <c r="A35" s="334" t="s">
        <v>305</v>
      </c>
      <c r="B35" s="335"/>
      <c r="C35" s="336">
        <v>-2</v>
      </c>
      <c r="D35" s="336">
        <v>0</v>
      </c>
      <c r="E35" s="336">
        <v>-1</v>
      </c>
      <c r="F35" s="337">
        <f t="shared" si="0"/>
        <v>-1</v>
      </c>
      <c r="G35" s="378" t="e">
        <f t="shared" si="1"/>
        <v>#DIV/0!</v>
      </c>
    </row>
    <row r="36" spans="1:7" s="10" customFormat="1" ht="27.75" customHeight="1">
      <c r="A36" s="221" t="s">
        <v>253</v>
      </c>
      <c r="B36" s="232"/>
      <c r="C36" s="159">
        <v>-28</v>
      </c>
      <c r="D36" s="184">
        <v>-28</v>
      </c>
      <c r="E36" s="159">
        <v>-30</v>
      </c>
      <c r="F36" s="222">
        <f t="shared" si="0"/>
        <v>-2</v>
      </c>
      <c r="G36" s="222">
        <f t="shared" si="1"/>
        <v>107.14285714285714</v>
      </c>
    </row>
    <row r="37" spans="1:7" s="10" customFormat="1" ht="24" customHeight="1">
      <c r="A37" s="233" t="s">
        <v>195</v>
      </c>
      <c r="B37" s="229">
        <v>1067</v>
      </c>
      <c r="C37" s="160">
        <f>SUM(C38:C39)</f>
        <v>-18</v>
      </c>
      <c r="D37" s="160">
        <f>SUM(D38:D38)</f>
        <v>-21</v>
      </c>
      <c r="E37" s="160">
        <f>SUM(E38:E39)</f>
        <v>-7</v>
      </c>
      <c r="F37" s="220">
        <f t="shared" si="0"/>
        <v>14</v>
      </c>
      <c r="G37" s="220">
        <f t="shared" si="1"/>
        <v>33.333333333333329</v>
      </c>
    </row>
    <row r="38" spans="1:7" s="10" customFormat="1" ht="40.5" customHeight="1">
      <c r="A38" s="230" t="s">
        <v>270</v>
      </c>
      <c r="B38" s="231"/>
      <c r="C38" s="159">
        <v>-14</v>
      </c>
      <c r="D38" s="159">
        <v>-21</v>
      </c>
      <c r="E38" s="159">
        <v>-7</v>
      </c>
      <c r="F38" s="222">
        <f t="shared" si="0"/>
        <v>14</v>
      </c>
      <c r="G38" s="222">
        <f t="shared" si="1"/>
        <v>33.333333333333329</v>
      </c>
    </row>
    <row r="39" spans="1:7" s="10" customFormat="1" ht="41.25" customHeight="1">
      <c r="A39" s="230" t="s">
        <v>306</v>
      </c>
      <c r="B39" s="232"/>
      <c r="C39" s="184">
        <v>-4</v>
      </c>
      <c r="D39" s="184">
        <v>0</v>
      </c>
      <c r="E39" s="184">
        <v>0</v>
      </c>
      <c r="F39" s="222">
        <f t="shared" si="0"/>
        <v>0</v>
      </c>
      <c r="G39" s="223" t="e">
        <f t="shared" si="1"/>
        <v>#DIV/0!</v>
      </c>
    </row>
    <row r="40" spans="1:7" s="10" customFormat="1" ht="33" customHeight="1">
      <c r="A40" s="218" t="s">
        <v>196</v>
      </c>
      <c r="B40" s="229">
        <v>1086</v>
      </c>
      <c r="C40" s="160">
        <f>SUM(C41:C49)</f>
        <v>-1521</v>
      </c>
      <c r="D40" s="160">
        <f>SUM(D41:D49)</f>
        <v>-2000</v>
      </c>
      <c r="E40" s="160">
        <f>SUM(E41:E49)</f>
        <v>-786</v>
      </c>
      <c r="F40" s="220">
        <f t="shared" ref="F40:F55" si="4">E40-D40</f>
        <v>1214</v>
      </c>
      <c r="G40" s="220">
        <f t="shared" ref="G40:G55" si="5">(E40/D40)*100</f>
        <v>39.300000000000004</v>
      </c>
    </row>
    <row r="41" spans="1:7" s="10" customFormat="1" ht="22.5" customHeight="1">
      <c r="A41" s="230" t="s">
        <v>257</v>
      </c>
      <c r="B41" s="231"/>
      <c r="C41" s="159">
        <v>-1310</v>
      </c>
      <c r="D41" s="159">
        <v>-1750</v>
      </c>
      <c r="E41" s="159">
        <v>-601</v>
      </c>
      <c r="F41" s="222">
        <f t="shared" si="4"/>
        <v>1149</v>
      </c>
      <c r="G41" s="222">
        <f t="shared" si="5"/>
        <v>34.342857142857142</v>
      </c>
    </row>
    <row r="42" spans="1:7" s="10" customFormat="1" ht="45" customHeight="1">
      <c r="A42" s="230" t="s">
        <v>264</v>
      </c>
      <c r="B42" s="231"/>
      <c r="C42" s="159">
        <v>-6</v>
      </c>
      <c r="D42" s="159">
        <v>-10</v>
      </c>
      <c r="E42" s="159">
        <v>0</v>
      </c>
      <c r="F42" s="222">
        <f t="shared" si="4"/>
        <v>10</v>
      </c>
      <c r="G42" s="222">
        <f t="shared" si="5"/>
        <v>0</v>
      </c>
    </row>
    <row r="43" spans="1:7" s="10" customFormat="1" ht="36" customHeight="1">
      <c r="A43" s="230" t="s">
        <v>265</v>
      </c>
      <c r="B43" s="231"/>
      <c r="C43" s="159">
        <v>-41</v>
      </c>
      <c r="D43" s="159">
        <v>-10</v>
      </c>
      <c r="E43" s="159">
        <v>-3</v>
      </c>
      <c r="F43" s="222">
        <f t="shared" si="4"/>
        <v>7</v>
      </c>
      <c r="G43" s="222">
        <f t="shared" si="5"/>
        <v>30</v>
      </c>
    </row>
    <row r="44" spans="1:7" s="10" customFormat="1" ht="26.25" customHeight="1">
      <c r="A44" s="305" t="s">
        <v>275</v>
      </c>
      <c r="B44" s="310"/>
      <c r="C44" s="307">
        <v>-1</v>
      </c>
      <c r="D44" s="307">
        <v>0</v>
      </c>
      <c r="E44" s="307">
        <v>-1</v>
      </c>
      <c r="F44" s="308">
        <f t="shared" si="4"/>
        <v>-1</v>
      </c>
      <c r="G44" s="309" t="e">
        <f t="shared" si="5"/>
        <v>#DIV/0!</v>
      </c>
    </row>
    <row r="45" spans="1:7" s="10" customFormat="1" ht="26.25" customHeight="1">
      <c r="A45" s="305" t="s">
        <v>26</v>
      </c>
      <c r="B45" s="310"/>
      <c r="C45" s="307">
        <v>-25</v>
      </c>
      <c r="D45" s="307">
        <v>0</v>
      </c>
      <c r="E45" s="307">
        <v>0</v>
      </c>
      <c r="F45" s="308">
        <f t="shared" si="4"/>
        <v>0</v>
      </c>
      <c r="G45" s="309" t="e">
        <f t="shared" si="5"/>
        <v>#DIV/0!</v>
      </c>
    </row>
    <row r="46" spans="1:7" s="10" customFormat="1" ht="46.5" customHeight="1">
      <c r="A46" s="230" t="s">
        <v>272</v>
      </c>
      <c r="B46" s="231"/>
      <c r="C46" s="307">
        <v>-4</v>
      </c>
      <c r="D46" s="159">
        <v>-10</v>
      </c>
      <c r="E46" s="307">
        <v>-4</v>
      </c>
      <c r="F46" s="222">
        <f t="shared" si="4"/>
        <v>6</v>
      </c>
      <c r="G46" s="222">
        <f t="shared" si="5"/>
        <v>40</v>
      </c>
    </row>
    <row r="47" spans="1:7" s="10" customFormat="1" ht="48.75" customHeight="1">
      <c r="A47" s="230" t="s">
        <v>266</v>
      </c>
      <c r="B47" s="231"/>
      <c r="C47" s="159">
        <v>-41</v>
      </c>
      <c r="D47" s="159">
        <v>-100</v>
      </c>
      <c r="E47" s="159">
        <v>-43</v>
      </c>
      <c r="F47" s="222">
        <f t="shared" si="4"/>
        <v>57</v>
      </c>
      <c r="G47" s="222">
        <f t="shared" si="5"/>
        <v>43</v>
      </c>
    </row>
    <row r="48" spans="1:7" s="10" customFormat="1" ht="37.5" customHeight="1">
      <c r="A48" s="230" t="s">
        <v>268</v>
      </c>
      <c r="B48" s="231"/>
      <c r="C48" s="159">
        <v>-69</v>
      </c>
      <c r="D48" s="159">
        <v>-60</v>
      </c>
      <c r="E48" s="159">
        <v>-123</v>
      </c>
      <c r="F48" s="222">
        <f t="shared" si="4"/>
        <v>-63</v>
      </c>
      <c r="G48" s="222">
        <f t="shared" si="5"/>
        <v>204.99999999999997</v>
      </c>
    </row>
    <row r="49" spans="1:8" s="10" customFormat="1" ht="23.25" customHeight="1">
      <c r="A49" s="230" t="s">
        <v>267</v>
      </c>
      <c r="B49" s="229"/>
      <c r="C49" s="159">
        <v>-24</v>
      </c>
      <c r="D49" s="159">
        <v>-60</v>
      </c>
      <c r="E49" s="159">
        <v>-11</v>
      </c>
      <c r="F49" s="222">
        <f t="shared" si="4"/>
        <v>49</v>
      </c>
      <c r="G49" s="222">
        <f t="shared" si="5"/>
        <v>18.333333333333332</v>
      </c>
    </row>
    <row r="50" spans="1:8" s="10" customFormat="1" ht="32.25" customHeight="1">
      <c r="A50" s="218" t="s">
        <v>124</v>
      </c>
      <c r="B50" s="229">
        <v>1073</v>
      </c>
      <c r="C50" s="160">
        <f>SUM(C51:C55)</f>
        <v>2220</v>
      </c>
      <c r="D50" s="160">
        <f>SUM(D51:D55)</f>
        <v>3000</v>
      </c>
      <c r="E50" s="160">
        <f>SUM(E51:E55)</f>
        <v>1046</v>
      </c>
      <c r="F50" s="220">
        <f t="shared" si="4"/>
        <v>-1954</v>
      </c>
      <c r="G50" s="220">
        <f t="shared" si="5"/>
        <v>34.866666666666667</v>
      </c>
    </row>
    <row r="51" spans="1:8" s="10" customFormat="1" ht="40.5" customHeight="1">
      <c r="A51" s="230" t="s">
        <v>273</v>
      </c>
      <c r="B51" s="231"/>
      <c r="C51" s="159">
        <v>1651</v>
      </c>
      <c r="D51" s="159">
        <v>2898</v>
      </c>
      <c r="E51" s="159">
        <v>960</v>
      </c>
      <c r="F51" s="222">
        <f t="shared" si="4"/>
        <v>-1938</v>
      </c>
      <c r="G51" s="222">
        <f t="shared" si="5"/>
        <v>33.126293995859214</v>
      </c>
    </row>
    <row r="52" spans="1:8" s="10" customFormat="1" ht="28.5" customHeight="1">
      <c r="A52" s="230" t="s">
        <v>258</v>
      </c>
      <c r="B52" s="231"/>
      <c r="C52" s="159">
        <v>0</v>
      </c>
      <c r="D52" s="159">
        <v>2</v>
      </c>
      <c r="E52" s="159">
        <v>0</v>
      </c>
      <c r="F52" s="222">
        <f t="shared" si="4"/>
        <v>-2</v>
      </c>
      <c r="G52" s="222">
        <f t="shared" si="5"/>
        <v>0</v>
      </c>
    </row>
    <row r="53" spans="1:8" s="10" customFormat="1" ht="28.5" customHeight="1">
      <c r="A53" s="230" t="s">
        <v>259</v>
      </c>
      <c r="B53" s="231"/>
      <c r="C53" s="159">
        <v>120</v>
      </c>
      <c r="D53" s="159">
        <v>100</v>
      </c>
      <c r="E53" s="159">
        <v>69</v>
      </c>
      <c r="F53" s="222">
        <f t="shared" si="4"/>
        <v>-31</v>
      </c>
      <c r="G53" s="222">
        <f t="shared" si="5"/>
        <v>69</v>
      </c>
    </row>
    <row r="54" spans="1:8" s="10" customFormat="1" ht="41.25" customHeight="1">
      <c r="A54" s="305" t="s">
        <v>274</v>
      </c>
      <c r="B54" s="310"/>
      <c r="C54" s="307">
        <v>199</v>
      </c>
      <c r="D54" s="307">
        <v>0</v>
      </c>
      <c r="E54" s="307">
        <v>17</v>
      </c>
      <c r="F54" s="308">
        <f t="shared" si="4"/>
        <v>17</v>
      </c>
      <c r="G54" s="309" t="e">
        <f t="shared" si="5"/>
        <v>#DIV/0!</v>
      </c>
    </row>
    <row r="55" spans="1:8" s="10" customFormat="1" ht="36.75" customHeight="1">
      <c r="A55" s="334" t="s">
        <v>308</v>
      </c>
      <c r="B55" s="335"/>
      <c r="C55" s="336">
        <v>250</v>
      </c>
      <c r="D55" s="336">
        <v>0</v>
      </c>
      <c r="E55" s="336">
        <v>0</v>
      </c>
      <c r="F55" s="337">
        <f t="shared" si="4"/>
        <v>0</v>
      </c>
      <c r="G55" s="378" t="e">
        <f t="shared" si="5"/>
        <v>#DIV/0!</v>
      </c>
    </row>
    <row r="56" spans="1:8">
      <c r="A56" s="5"/>
      <c r="D56" s="341"/>
      <c r="E56" s="32"/>
      <c r="F56" s="32"/>
      <c r="G56" s="32"/>
    </row>
    <row r="57" spans="1:8" ht="24.75" customHeight="1">
      <c r="A57" s="384" t="s">
        <v>313</v>
      </c>
      <c r="B57" s="385"/>
      <c r="C57" s="431" t="s">
        <v>57</v>
      </c>
      <c r="D57" s="431"/>
      <c r="E57" s="432" t="s">
        <v>312</v>
      </c>
      <c r="F57" s="443"/>
      <c r="G57" s="443"/>
      <c r="H57" s="443"/>
    </row>
    <row r="58" spans="1:8">
      <c r="A58" s="380" t="s">
        <v>179</v>
      </c>
      <c r="B58" s="2"/>
      <c r="C58" s="442" t="s">
        <v>184</v>
      </c>
      <c r="D58" s="442"/>
      <c r="E58" s="2"/>
      <c r="F58" s="440" t="s">
        <v>114</v>
      </c>
      <c r="G58" s="440"/>
      <c r="H58" s="1"/>
    </row>
    <row r="59" spans="1:8">
      <c r="A59" s="5"/>
      <c r="D59" s="341"/>
      <c r="E59" s="32"/>
      <c r="F59" s="32"/>
      <c r="G59" s="32"/>
    </row>
    <row r="60" spans="1:8">
      <c r="A60" s="5"/>
      <c r="D60" s="341"/>
      <c r="E60" s="32"/>
      <c r="F60" s="32"/>
      <c r="G60" s="32"/>
    </row>
    <row r="61" spans="1:8">
      <c r="A61" s="5"/>
      <c r="D61" s="341"/>
      <c r="E61" s="32"/>
      <c r="F61" s="32"/>
      <c r="G61" s="32"/>
    </row>
    <row r="62" spans="1:8">
      <c r="A62" s="5"/>
      <c r="D62" s="341"/>
      <c r="E62" s="32"/>
      <c r="F62" s="32"/>
      <c r="G62" s="32"/>
    </row>
    <row r="63" spans="1:8">
      <c r="A63" s="5"/>
      <c r="D63" s="341"/>
      <c r="E63" s="32"/>
      <c r="F63" s="32"/>
      <c r="G63" s="32"/>
    </row>
    <row r="64" spans="1:8">
      <c r="A64" s="5"/>
      <c r="D64" s="341"/>
      <c r="E64" s="32"/>
      <c r="F64" s="32"/>
      <c r="G64" s="32"/>
    </row>
    <row r="65" spans="1:7">
      <c r="A65" s="5"/>
      <c r="D65" s="341"/>
      <c r="E65" s="32"/>
      <c r="F65" s="32"/>
      <c r="G65" s="32"/>
    </row>
    <row r="66" spans="1:7">
      <c r="A66" s="5"/>
      <c r="D66" s="341"/>
      <c r="E66" s="32"/>
      <c r="F66" s="32"/>
      <c r="G66" s="32"/>
    </row>
    <row r="67" spans="1:7">
      <c r="A67" s="5"/>
      <c r="D67" s="341"/>
      <c r="E67" s="32"/>
      <c r="F67" s="32"/>
      <c r="G67" s="32"/>
    </row>
    <row r="68" spans="1:7">
      <c r="A68" s="5"/>
      <c r="D68" s="341"/>
      <c r="E68" s="32"/>
      <c r="F68" s="32"/>
      <c r="G68" s="32"/>
    </row>
    <row r="69" spans="1:7">
      <c r="A69" s="5"/>
      <c r="D69" s="341"/>
      <c r="E69" s="32"/>
      <c r="F69" s="32"/>
      <c r="G69" s="32"/>
    </row>
    <row r="70" spans="1:7">
      <c r="A70" s="5"/>
      <c r="D70" s="341"/>
      <c r="E70" s="32"/>
      <c r="F70" s="32"/>
      <c r="G70" s="32"/>
    </row>
    <row r="71" spans="1:7">
      <c r="A71" s="5"/>
      <c r="D71" s="341"/>
      <c r="E71" s="32"/>
      <c r="F71" s="32"/>
      <c r="G71" s="32"/>
    </row>
    <row r="72" spans="1:7">
      <c r="A72" s="5"/>
      <c r="D72" s="341"/>
      <c r="E72" s="32"/>
      <c r="F72" s="32"/>
      <c r="G72" s="32"/>
    </row>
    <row r="73" spans="1:7">
      <c r="A73" s="5"/>
      <c r="D73" s="341"/>
      <c r="E73" s="32"/>
      <c r="F73" s="32"/>
      <c r="G73" s="32"/>
    </row>
    <row r="74" spans="1:7">
      <c r="A74" s="5"/>
      <c r="D74" s="341"/>
      <c r="E74" s="32"/>
      <c r="F74" s="32"/>
      <c r="G74" s="32"/>
    </row>
    <row r="75" spans="1:7">
      <c r="A75" s="5"/>
      <c r="D75" s="341"/>
      <c r="E75" s="32"/>
      <c r="F75" s="32"/>
      <c r="G75" s="32"/>
    </row>
    <row r="76" spans="1:7">
      <c r="A76" s="5"/>
      <c r="D76" s="341"/>
      <c r="E76" s="32"/>
      <c r="F76" s="32"/>
      <c r="G76" s="32"/>
    </row>
    <row r="77" spans="1:7">
      <c r="A77" s="5"/>
      <c r="D77" s="341"/>
      <c r="E77" s="32"/>
      <c r="F77" s="32"/>
      <c r="G77" s="32"/>
    </row>
    <row r="78" spans="1:7">
      <c r="A78" s="5"/>
      <c r="D78" s="341"/>
      <c r="E78" s="32"/>
      <c r="F78" s="32"/>
      <c r="G78" s="32"/>
    </row>
    <row r="79" spans="1:7">
      <c r="A79" s="5"/>
      <c r="D79" s="341"/>
      <c r="E79" s="32"/>
      <c r="F79" s="32"/>
      <c r="G79" s="32"/>
    </row>
    <row r="80" spans="1:7">
      <c r="A80" s="5"/>
      <c r="D80" s="341"/>
      <c r="E80" s="32"/>
      <c r="F80" s="32"/>
      <c r="G80" s="32"/>
    </row>
    <row r="81" spans="1:7">
      <c r="A81" s="5"/>
      <c r="D81" s="341"/>
      <c r="E81" s="32"/>
      <c r="F81" s="32"/>
      <c r="G81" s="32"/>
    </row>
    <row r="82" spans="1:7">
      <c r="A82" s="5"/>
      <c r="D82" s="341"/>
      <c r="E82" s="32"/>
      <c r="F82" s="32"/>
      <c r="G82" s="32"/>
    </row>
    <row r="83" spans="1:7">
      <c r="A83" s="5"/>
      <c r="D83" s="341"/>
      <c r="E83" s="32"/>
      <c r="F83" s="32"/>
      <c r="G83" s="32"/>
    </row>
    <row r="84" spans="1:7">
      <c r="A84" s="5"/>
      <c r="D84" s="341"/>
      <c r="E84" s="32"/>
      <c r="F84" s="32"/>
      <c r="G84" s="32"/>
    </row>
    <row r="85" spans="1:7">
      <c r="A85" s="5"/>
      <c r="D85" s="341"/>
      <c r="E85" s="32"/>
      <c r="F85" s="32"/>
      <c r="G85" s="32"/>
    </row>
    <row r="86" spans="1:7">
      <c r="A86" s="5"/>
      <c r="D86" s="341"/>
      <c r="E86" s="32"/>
      <c r="F86" s="32"/>
      <c r="G86" s="32"/>
    </row>
    <row r="87" spans="1:7">
      <c r="A87" s="5"/>
      <c r="D87" s="341"/>
      <c r="E87" s="32"/>
      <c r="F87" s="32"/>
      <c r="G87" s="32"/>
    </row>
    <row r="88" spans="1:7">
      <c r="A88" s="5"/>
      <c r="D88" s="341"/>
      <c r="E88" s="32"/>
      <c r="F88" s="32"/>
      <c r="G88" s="32"/>
    </row>
    <row r="89" spans="1:7">
      <c r="A89" s="5"/>
      <c r="D89" s="341"/>
      <c r="E89" s="32"/>
      <c r="F89" s="32"/>
      <c r="G89" s="32"/>
    </row>
    <row r="90" spans="1:7">
      <c r="A90" s="5"/>
      <c r="D90" s="341"/>
      <c r="E90" s="32"/>
      <c r="F90" s="32"/>
      <c r="G90" s="32"/>
    </row>
    <row r="91" spans="1:7">
      <c r="A91" s="5"/>
      <c r="D91" s="341"/>
      <c r="E91" s="32"/>
      <c r="F91" s="32"/>
      <c r="G91" s="32"/>
    </row>
    <row r="92" spans="1:7">
      <c r="A92" s="5"/>
      <c r="D92" s="341"/>
      <c r="E92" s="32"/>
      <c r="F92" s="32"/>
      <c r="G92" s="32"/>
    </row>
    <row r="93" spans="1:7">
      <c r="A93" s="5"/>
      <c r="D93" s="341"/>
      <c r="E93" s="32"/>
      <c r="F93" s="32"/>
      <c r="G93" s="32"/>
    </row>
    <row r="94" spans="1:7">
      <c r="A94" s="5"/>
      <c r="D94" s="341"/>
      <c r="E94" s="32"/>
      <c r="F94" s="32"/>
      <c r="G94" s="32"/>
    </row>
    <row r="95" spans="1:7">
      <c r="A95" s="5"/>
      <c r="D95" s="341"/>
      <c r="E95" s="32"/>
      <c r="F95" s="32"/>
      <c r="G95" s="32"/>
    </row>
    <row r="96" spans="1:7">
      <c r="A96" s="5"/>
      <c r="D96" s="341"/>
      <c r="E96" s="32"/>
      <c r="F96" s="32"/>
      <c r="G96" s="32"/>
    </row>
    <row r="97" spans="1:7">
      <c r="A97" s="5"/>
      <c r="D97" s="341"/>
      <c r="E97" s="32"/>
      <c r="F97" s="32"/>
      <c r="G97" s="32"/>
    </row>
    <row r="98" spans="1:7">
      <c r="A98" s="5"/>
      <c r="D98" s="341"/>
      <c r="E98" s="32"/>
      <c r="F98" s="32"/>
      <c r="G98" s="32"/>
    </row>
    <row r="99" spans="1:7">
      <c r="A99" s="5"/>
      <c r="D99" s="341"/>
      <c r="E99" s="32"/>
      <c r="F99" s="32"/>
      <c r="G99" s="32"/>
    </row>
    <row r="100" spans="1:7">
      <c r="A100" s="5"/>
      <c r="D100" s="341"/>
      <c r="E100" s="32"/>
      <c r="F100" s="32"/>
      <c r="G100" s="32"/>
    </row>
    <row r="101" spans="1:7">
      <c r="A101" s="5"/>
      <c r="D101" s="341"/>
      <c r="E101" s="32"/>
      <c r="F101" s="32"/>
      <c r="G101" s="32"/>
    </row>
    <row r="102" spans="1:7">
      <c r="A102" s="5"/>
      <c r="D102" s="341"/>
      <c r="E102" s="32"/>
      <c r="F102" s="32"/>
      <c r="G102" s="32"/>
    </row>
    <row r="103" spans="1:7">
      <c r="A103" s="5"/>
      <c r="D103" s="341"/>
      <c r="E103" s="32"/>
      <c r="F103" s="32"/>
      <c r="G103" s="32"/>
    </row>
    <row r="104" spans="1:7">
      <c r="A104" s="5"/>
      <c r="D104" s="341"/>
      <c r="E104" s="32"/>
      <c r="F104" s="32"/>
      <c r="G104" s="32"/>
    </row>
    <row r="105" spans="1:7">
      <c r="A105" s="5"/>
      <c r="D105" s="341"/>
      <c r="E105" s="32"/>
      <c r="F105" s="32"/>
      <c r="G105" s="32"/>
    </row>
    <row r="106" spans="1:7">
      <c r="A106" s="5"/>
      <c r="D106" s="341"/>
      <c r="E106" s="32"/>
      <c r="F106" s="32"/>
      <c r="G106" s="32"/>
    </row>
    <row r="107" spans="1:7">
      <c r="A107" s="5"/>
      <c r="D107" s="341"/>
      <c r="E107" s="32"/>
      <c r="F107" s="32"/>
      <c r="G107" s="32"/>
    </row>
    <row r="108" spans="1:7">
      <c r="A108" s="5"/>
      <c r="D108" s="341"/>
      <c r="E108" s="32"/>
      <c r="F108" s="32"/>
      <c r="G108" s="32"/>
    </row>
    <row r="109" spans="1:7">
      <c r="A109" s="5"/>
      <c r="D109" s="341"/>
      <c r="E109" s="32"/>
      <c r="F109" s="32"/>
      <c r="G109" s="32"/>
    </row>
    <row r="110" spans="1:7">
      <c r="A110" s="5"/>
      <c r="D110" s="341"/>
      <c r="E110" s="32"/>
      <c r="F110" s="32"/>
      <c r="G110" s="32"/>
    </row>
    <row r="111" spans="1:7">
      <c r="A111" s="5"/>
      <c r="D111" s="341"/>
      <c r="E111" s="32"/>
      <c r="F111" s="32"/>
      <c r="G111" s="32"/>
    </row>
    <row r="112" spans="1:7">
      <c r="A112" s="5"/>
      <c r="D112" s="341"/>
      <c r="E112" s="32"/>
      <c r="F112" s="32"/>
      <c r="G112" s="32"/>
    </row>
    <row r="113" spans="1:1">
      <c r="A113" s="5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</sheetData>
  <mergeCells count="5">
    <mergeCell ref="F58:G58"/>
    <mergeCell ref="A2:G2"/>
    <mergeCell ref="C57:D57"/>
    <mergeCell ref="C58:D58"/>
    <mergeCell ref="E57:H57"/>
  </mergeCells>
  <pageMargins left="0.59055118110236227" right="0.59055118110236227" top="0.98425196850393704" bottom="0.59055118110236227" header="0" footer="0"/>
  <pageSetup paperSize="9" scale="95" orientation="landscape" r:id="rId1"/>
  <ignoredErrors>
    <ignoredError sqref="D25" formulaRange="1"/>
    <ignoredError sqref="D37" formula="1"/>
    <ignoredError sqref="G46 G33:G36 G39 G55 G26:G27 G54 G7:G8 G19:G20 G12:G18 G21:G22 G44:G45 G2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33" activePane="bottomRight" state="frozen"/>
      <selection pane="topRight" activeCell="C1" sqref="C1"/>
      <selection pane="bottomLeft" activeCell="A5" sqref="A5"/>
      <selection pane="bottomRight" activeCell="L6" sqref="L6"/>
    </sheetView>
  </sheetViews>
  <sheetFormatPr defaultRowHeight="18.75"/>
  <cols>
    <col min="1" max="1" width="86.28515625" style="75" customWidth="1"/>
    <col min="2" max="2" width="13.5703125" style="76" customWidth="1"/>
    <col min="3" max="3" width="18.28515625" style="76" customWidth="1"/>
    <col min="4" max="4" width="17.7109375" style="76" customWidth="1"/>
    <col min="5" max="5" width="16.85546875" style="76" customWidth="1"/>
    <col min="6" max="6" width="17.7109375" style="76" customWidth="1"/>
    <col min="7" max="7" width="16.85546875" style="76" customWidth="1"/>
    <col min="8" max="8" width="15.7109375" style="76" customWidth="1"/>
    <col min="9" max="9" width="10" style="75" customWidth="1"/>
    <col min="10" max="10" width="9.5703125" style="75" customWidth="1"/>
    <col min="11" max="16384" width="9.140625" style="75"/>
  </cols>
  <sheetData>
    <row r="1" spans="1:8">
      <c r="H1" s="77" t="s">
        <v>170</v>
      </c>
    </row>
    <row r="2" spans="1:8" ht="22.5">
      <c r="A2" s="444" t="s">
        <v>72</v>
      </c>
      <c r="B2" s="444"/>
      <c r="C2" s="444"/>
      <c r="D2" s="444"/>
      <c r="E2" s="444"/>
      <c r="F2" s="444"/>
      <c r="G2" s="444"/>
      <c r="H2" s="444"/>
    </row>
    <row r="3" spans="1:8">
      <c r="A3" s="451" t="s">
        <v>186</v>
      </c>
      <c r="B3" s="451"/>
      <c r="C3" s="451"/>
      <c r="D3" s="451"/>
      <c r="E3" s="451"/>
      <c r="F3" s="451"/>
      <c r="G3" s="451"/>
      <c r="H3" s="451"/>
    </row>
    <row r="4" spans="1:8" ht="52.5" customHeight="1">
      <c r="A4" s="452" t="s">
        <v>100</v>
      </c>
      <c r="B4" s="453" t="s">
        <v>7</v>
      </c>
      <c r="C4" s="454" t="s">
        <v>163</v>
      </c>
      <c r="D4" s="454"/>
      <c r="E4" s="452" t="s">
        <v>310</v>
      </c>
      <c r="F4" s="452"/>
      <c r="G4" s="452"/>
      <c r="H4" s="452"/>
    </row>
    <row r="5" spans="1:8" ht="58.5" customHeight="1">
      <c r="A5" s="452"/>
      <c r="B5" s="453"/>
      <c r="C5" s="347" t="s">
        <v>276</v>
      </c>
      <c r="D5" s="347" t="s">
        <v>309</v>
      </c>
      <c r="E5" s="345" t="s">
        <v>94</v>
      </c>
      <c r="F5" s="78" t="s">
        <v>90</v>
      </c>
      <c r="G5" s="79" t="s">
        <v>97</v>
      </c>
      <c r="H5" s="79" t="s">
        <v>98</v>
      </c>
    </row>
    <row r="6" spans="1:8">
      <c r="A6" s="80">
        <v>1</v>
      </c>
      <c r="B6" s="81">
        <v>2</v>
      </c>
      <c r="C6" s="343">
        <v>3</v>
      </c>
      <c r="D6" s="344">
        <v>4</v>
      </c>
      <c r="E6" s="343">
        <v>5</v>
      </c>
      <c r="F6" s="81">
        <v>6</v>
      </c>
      <c r="G6" s="80">
        <v>7</v>
      </c>
      <c r="H6" s="81">
        <v>8</v>
      </c>
    </row>
    <row r="7" spans="1:8" ht="36" customHeight="1">
      <c r="A7" s="447" t="s">
        <v>71</v>
      </c>
      <c r="B7" s="447"/>
      <c r="C7" s="447"/>
      <c r="D7" s="447"/>
      <c r="E7" s="447"/>
      <c r="F7" s="447"/>
      <c r="G7" s="447"/>
      <c r="H7" s="447"/>
    </row>
    <row r="8" spans="1:8" ht="42.75" customHeight="1">
      <c r="A8" s="415" t="s">
        <v>36</v>
      </c>
      <c r="B8" s="416">
        <v>2000</v>
      </c>
      <c r="C8" s="349">
        <v>846</v>
      </c>
      <c r="D8" s="349">
        <v>620</v>
      </c>
      <c r="E8" s="350">
        <v>846</v>
      </c>
      <c r="F8" s="349">
        <v>620</v>
      </c>
      <c r="G8" s="349" t="s">
        <v>16</v>
      </c>
      <c r="H8" s="417" t="s">
        <v>16</v>
      </c>
    </row>
    <row r="9" spans="1:8" ht="37.5">
      <c r="A9" s="418" t="s">
        <v>128</v>
      </c>
      <c r="B9" s="131">
        <v>2010</v>
      </c>
      <c r="C9" s="351">
        <f>SUM(C10:C10)</f>
        <v>0</v>
      </c>
      <c r="D9" s="351">
        <f>SUM(D10:D10)</f>
        <v>0</v>
      </c>
      <c r="E9" s="351">
        <f>SUM(E10:E10)</f>
        <v>0</v>
      </c>
      <c r="F9" s="351">
        <f>SUM(F10:F10)</f>
        <v>0</v>
      </c>
      <c r="G9" s="351">
        <f t="shared" ref="G9:G16" si="0">F9-E9</f>
        <v>0</v>
      </c>
      <c r="H9" s="419" t="e">
        <f t="shared" ref="H9:H42" si="1">(F9/E9)*100</f>
        <v>#DIV/0!</v>
      </c>
    </row>
    <row r="10" spans="1:8" ht="39.75" customHeight="1">
      <c r="A10" s="420" t="s">
        <v>230</v>
      </c>
      <c r="B10" s="131">
        <v>2011</v>
      </c>
      <c r="C10" s="352" t="s">
        <v>118</v>
      </c>
      <c r="D10" s="352" t="s">
        <v>118</v>
      </c>
      <c r="E10" s="352" t="s">
        <v>118</v>
      </c>
      <c r="F10" s="352" t="s">
        <v>118</v>
      </c>
      <c r="G10" s="421" t="e">
        <f t="shared" si="0"/>
        <v>#VALUE!</v>
      </c>
      <c r="H10" s="419" t="e">
        <f t="shared" si="1"/>
        <v>#VALUE!</v>
      </c>
    </row>
    <row r="11" spans="1:8" ht="31.5" customHeight="1">
      <c r="A11" s="420" t="s">
        <v>77</v>
      </c>
      <c r="B11" s="131">
        <v>2020</v>
      </c>
      <c r="C11" s="352"/>
      <c r="D11" s="352"/>
      <c r="E11" s="353"/>
      <c r="F11" s="352"/>
      <c r="G11" s="351">
        <f t="shared" si="0"/>
        <v>0</v>
      </c>
      <c r="H11" s="419" t="e">
        <f t="shared" si="1"/>
        <v>#DIV/0!</v>
      </c>
    </row>
    <row r="12" spans="1:8" ht="27.75" customHeight="1">
      <c r="A12" s="420" t="s">
        <v>42</v>
      </c>
      <c r="B12" s="131">
        <v>2030</v>
      </c>
      <c r="C12" s="352" t="s">
        <v>118</v>
      </c>
      <c r="D12" s="352" t="s">
        <v>118</v>
      </c>
      <c r="E12" s="353" t="s">
        <v>118</v>
      </c>
      <c r="F12" s="352" t="s">
        <v>118</v>
      </c>
      <c r="G12" s="421" t="e">
        <f t="shared" si="0"/>
        <v>#VALUE!</v>
      </c>
      <c r="H12" s="419" t="e">
        <f t="shared" si="1"/>
        <v>#VALUE!</v>
      </c>
    </row>
    <row r="13" spans="1:8" ht="31.5" customHeight="1">
      <c r="A13" s="420" t="s">
        <v>67</v>
      </c>
      <c r="B13" s="131">
        <v>2031</v>
      </c>
      <c r="C13" s="352" t="s">
        <v>118</v>
      </c>
      <c r="D13" s="352" t="s">
        <v>118</v>
      </c>
      <c r="E13" s="353" t="s">
        <v>118</v>
      </c>
      <c r="F13" s="352" t="s">
        <v>118</v>
      </c>
      <c r="G13" s="421" t="e">
        <f t="shared" si="0"/>
        <v>#VALUE!</v>
      </c>
      <c r="H13" s="419" t="e">
        <f t="shared" si="1"/>
        <v>#VALUE!</v>
      </c>
    </row>
    <row r="14" spans="1:8" ht="24.75" customHeight="1">
      <c r="A14" s="420" t="s">
        <v>13</v>
      </c>
      <c r="B14" s="131">
        <v>2040</v>
      </c>
      <c r="C14" s="352" t="s">
        <v>118</v>
      </c>
      <c r="D14" s="352" t="s">
        <v>118</v>
      </c>
      <c r="E14" s="353" t="s">
        <v>118</v>
      </c>
      <c r="F14" s="352" t="s">
        <v>118</v>
      </c>
      <c r="G14" s="421" t="e">
        <f t="shared" si="0"/>
        <v>#VALUE!</v>
      </c>
      <c r="H14" s="419" t="e">
        <f t="shared" si="1"/>
        <v>#VALUE!</v>
      </c>
    </row>
    <row r="15" spans="1:8" ht="31.5" customHeight="1">
      <c r="A15" s="420" t="s">
        <v>60</v>
      </c>
      <c r="B15" s="131">
        <v>2050</v>
      </c>
      <c r="C15" s="352" t="s">
        <v>118</v>
      </c>
      <c r="D15" s="352" t="s">
        <v>118</v>
      </c>
      <c r="E15" s="353" t="s">
        <v>118</v>
      </c>
      <c r="F15" s="352" t="s">
        <v>118</v>
      </c>
      <c r="G15" s="421" t="e">
        <f t="shared" si="0"/>
        <v>#VALUE!</v>
      </c>
      <c r="H15" s="419" t="e">
        <f t="shared" si="1"/>
        <v>#VALUE!</v>
      </c>
    </row>
    <row r="16" spans="1:8" ht="31.5" customHeight="1">
      <c r="A16" s="420" t="s">
        <v>61</v>
      </c>
      <c r="B16" s="131">
        <v>2060</v>
      </c>
      <c r="C16" s="352" t="s">
        <v>118</v>
      </c>
      <c r="D16" s="352" t="s">
        <v>118</v>
      </c>
      <c r="E16" s="353" t="s">
        <v>118</v>
      </c>
      <c r="F16" s="352" t="s">
        <v>118</v>
      </c>
      <c r="G16" s="421" t="e">
        <f t="shared" si="0"/>
        <v>#VALUE!</v>
      </c>
      <c r="H16" s="419" t="e">
        <f t="shared" si="1"/>
        <v>#VALUE!</v>
      </c>
    </row>
    <row r="17" spans="1:8" ht="45.75" customHeight="1">
      <c r="A17" s="415" t="s">
        <v>37</v>
      </c>
      <c r="B17" s="416">
        <v>2070</v>
      </c>
      <c r="C17" s="349">
        <f>SUM(C8,C9,C11,C12,C14,C15,C16)+'I. Фін результат'!C79</f>
        <v>1566</v>
      </c>
      <c r="D17" s="349">
        <f>SUM(D8,D9,D11,D12,D14,D15,D16)+'I. Фін результат'!D79+1</f>
        <v>862</v>
      </c>
      <c r="E17" s="349">
        <f>SUM(E8,E9,E11,E12,E14,E15,E16)+'I. Фін результат'!E79</f>
        <v>846</v>
      </c>
      <c r="F17" s="349">
        <f>SUM(F8,F9,F11,F12,F14,F15,F16)+'I. Фін результат'!F79+1</f>
        <v>862</v>
      </c>
      <c r="G17" s="349" t="s">
        <v>16</v>
      </c>
      <c r="H17" s="417" t="s">
        <v>16</v>
      </c>
    </row>
    <row r="18" spans="1:8" ht="36.75" customHeight="1">
      <c r="A18" s="448" t="s">
        <v>174</v>
      </c>
      <c r="B18" s="448"/>
      <c r="C18" s="448"/>
      <c r="D18" s="448"/>
      <c r="E18" s="448"/>
      <c r="F18" s="448"/>
      <c r="G18" s="448"/>
      <c r="H18" s="448"/>
    </row>
    <row r="19" spans="1:8" ht="44.25" customHeight="1">
      <c r="A19" s="415" t="s">
        <v>175</v>
      </c>
      <c r="B19" s="416">
        <v>2110</v>
      </c>
      <c r="C19" s="349">
        <f>SUM(C20:C26)</f>
        <v>707</v>
      </c>
      <c r="D19" s="349">
        <f>SUM(D20:D26)</f>
        <v>710</v>
      </c>
      <c r="E19" s="350">
        <f>SUM(E20:E26)</f>
        <v>799</v>
      </c>
      <c r="F19" s="349">
        <f>SUM(F20:F26)</f>
        <v>710</v>
      </c>
      <c r="G19" s="349">
        <f>F19-E19</f>
        <v>-89</v>
      </c>
      <c r="H19" s="417">
        <f t="shared" si="1"/>
        <v>88.861076345431783</v>
      </c>
    </row>
    <row r="20" spans="1:8" ht="33" customHeight="1">
      <c r="A20" s="89" t="s">
        <v>142</v>
      </c>
      <c r="B20" s="86">
        <v>2111</v>
      </c>
      <c r="C20" s="351">
        <v>548</v>
      </c>
      <c r="D20" s="351">
        <v>532</v>
      </c>
      <c r="E20" s="354">
        <v>615</v>
      </c>
      <c r="F20" s="87">
        <v>532</v>
      </c>
      <c r="G20" s="87">
        <f>F20-E20</f>
        <v>-83</v>
      </c>
      <c r="H20" s="88">
        <f t="shared" si="1"/>
        <v>86.504065040650403</v>
      </c>
    </row>
    <row r="21" spans="1:8" ht="45.75" customHeight="1">
      <c r="A21" s="89" t="s">
        <v>143</v>
      </c>
      <c r="B21" s="86">
        <v>2112</v>
      </c>
      <c r="C21" s="352" t="s">
        <v>118</v>
      </c>
      <c r="D21" s="352" t="s">
        <v>118</v>
      </c>
      <c r="E21" s="353" t="s">
        <v>118</v>
      </c>
      <c r="F21" s="234" t="s">
        <v>118</v>
      </c>
      <c r="G21" s="236" t="e">
        <f>F21-E21</f>
        <v>#VALUE!</v>
      </c>
      <c r="H21" s="235" t="e">
        <f t="shared" si="1"/>
        <v>#VALUE!</v>
      </c>
    </row>
    <row r="22" spans="1:8" ht="25.5" customHeight="1">
      <c r="A22" s="89" t="s">
        <v>51</v>
      </c>
      <c r="B22" s="86">
        <v>2113</v>
      </c>
      <c r="C22" s="351"/>
      <c r="D22" s="351"/>
      <c r="E22" s="354"/>
      <c r="F22" s="87"/>
      <c r="G22" s="87">
        <f>F22-E22</f>
        <v>0</v>
      </c>
      <c r="H22" s="235" t="e">
        <f t="shared" si="1"/>
        <v>#DIV/0!</v>
      </c>
    </row>
    <row r="23" spans="1:8" ht="25.5" customHeight="1">
      <c r="A23" s="89" t="s">
        <v>56</v>
      </c>
      <c r="B23" s="86">
        <v>2114</v>
      </c>
      <c r="C23" s="351"/>
      <c r="D23" s="351"/>
      <c r="E23" s="354"/>
      <c r="F23" s="87"/>
      <c r="G23" s="87">
        <f t="shared" ref="G23:G43" si="2">F23-E23</f>
        <v>0</v>
      </c>
      <c r="H23" s="235" t="e">
        <f t="shared" si="1"/>
        <v>#DIV/0!</v>
      </c>
    </row>
    <row r="24" spans="1:8" ht="25.5" customHeight="1">
      <c r="A24" s="89" t="s">
        <v>151</v>
      </c>
      <c r="B24" s="86">
        <v>2115</v>
      </c>
      <c r="C24" s="351"/>
      <c r="D24" s="351"/>
      <c r="E24" s="354"/>
      <c r="F24" s="87"/>
      <c r="G24" s="87">
        <f t="shared" si="2"/>
        <v>0</v>
      </c>
      <c r="H24" s="235" t="e">
        <f t="shared" si="1"/>
        <v>#DIV/0!</v>
      </c>
    </row>
    <row r="25" spans="1:8" ht="25.5" customHeight="1">
      <c r="A25" s="89" t="s">
        <v>182</v>
      </c>
      <c r="B25" s="86">
        <v>2116</v>
      </c>
      <c r="C25" s="351">
        <v>159</v>
      </c>
      <c r="D25" s="351">
        <v>178</v>
      </c>
      <c r="E25" s="354">
        <v>184</v>
      </c>
      <c r="F25" s="87">
        <v>178</v>
      </c>
      <c r="G25" s="87">
        <f t="shared" si="2"/>
        <v>-6</v>
      </c>
      <c r="H25" s="88">
        <f t="shared" si="1"/>
        <v>96.739130434782609</v>
      </c>
    </row>
    <row r="26" spans="1:8" ht="29.25" customHeight="1">
      <c r="A26" s="89" t="s">
        <v>144</v>
      </c>
      <c r="B26" s="86">
        <v>2117</v>
      </c>
      <c r="C26" s="351"/>
      <c r="D26" s="351"/>
      <c r="E26" s="354"/>
      <c r="F26" s="87"/>
      <c r="G26" s="87">
        <f t="shared" si="2"/>
        <v>0</v>
      </c>
      <c r="H26" s="235" t="e">
        <f t="shared" si="1"/>
        <v>#DIV/0!</v>
      </c>
    </row>
    <row r="27" spans="1:8" ht="44.25" customHeight="1">
      <c r="A27" s="82" t="s">
        <v>185</v>
      </c>
      <c r="B27" s="90">
        <v>2120</v>
      </c>
      <c r="C27" s="349">
        <f t="shared" ref="C27" si="3">SUM(C28:C35)</f>
        <v>1930</v>
      </c>
      <c r="D27" s="349">
        <f t="shared" ref="D27:F27" si="4">SUM(D28:D35)</f>
        <v>2170</v>
      </c>
      <c r="E27" s="350">
        <f t="shared" si="4"/>
        <v>2226</v>
      </c>
      <c r="F27" s="83">
        <f t="shared" si="4"/>
        <v>2170</v>
      </c>
      <c r="G27" s="83">
        <f t="shared" ref="G27:G29" si="5">F27-E27</f>
        <v>-56</v>
      </c>
      <c r="H27" s="84">
        <f t="shared" ref="H27:H29" si="6">(F27/E27)*100</f>
        <v>97.484276729559753</v>
      </c>
    </row>
    <row r="28" spans="1:8" ht="27" customHeight="1">
      <c r="A28" s="85" t="s">
        <v>129</v>
      </c>
      <c r="B28" s="91">
        <v>2121</v>
      </c>
      <c r="C28" s="351">
        <v>0</v>
      </c>
      <c r="D28" s="351">
        <v>0</v>
      </c>
      <c r="E28" s="354">
        <v>0</v>
      </c>
      <c r="F28" s="87">
        <v>0</v>
      </c>
      <c r="G28" s="87">
        <f t="shared" si="5"/>
        <v>0</v>
      </c>
      <c r="H28" s="235" t="e">
        <f t="shared" si="6"/>
        <v>#DIV/0!</v>
      </c>
    </row>
    <row r="29" spans="1:8" ht="25.5" customHeight="1">
      <c r="A29" s="89" t="s">
        <v>50</v>
      </c>
      <c r="B29" s="86">
        <v>2122</v>
      </c>
      <c r="C29" s="351">
        <v>1902</v>
      </c>
      <c r="D29" s="351">
        <v>2140</v>
      </c>
      <c r="E29" s="354">
        <v>2198</v>
      </c>
      <c r="F29" s="87">
        <v>2140</v>
      </c>
      <c r="G29" s="87">
        <f t="shared" si="5"/>
        <v>-58</v>
      </c>
      <c r="H29" s="88">
        <f t="shared" si="6"/>
        <v>97.361237488626031</v>
      </c>
    </row>
    <row r="30" spans="1:8" ht="25.5" customHeight="1">
      <c r="A30" s="89" t="s">
        <v>51</v>
      </c>
      <c r="B30" s="86">
        <v>2123</v>
      </c>
      <c r="C30" s="351"/>
      <c r="D30" s="351"/>
      <c r="E30" s="354"/>
      <c r="F30" s="87"/>
      <c r="G30" s="87"/>
      <c r="H30" s="235" t="e">
        <f t="shared" si="1"/>
        <v>#DIV/0!</v>
      </c>
    </row>
    <row r="31" spans="1:8" ht="25.5" customHeight="1">
      <c r="A31" s="89" t="s">
        <v>145</v>
      </c>
      <c r="B31" s="86">
        <v>2124</v>
      </c>
      <c r="C31" s="351">
        <v>28</v>
      </c>
      <c r="D31" s="351">
        <v>30</v>
      </c>
      <c r="E31" s="354">
        <v>28</v>
      </c>
      <c r="F31" s="87">
        <v>30</v>
      </c>
      <c r="G31" s="87">
        <f t="shared" ref="G31" si="7">F31-E31</f>
        <v>2</v>
      </c>
      <c r="H31" s="88">
        <f t="shared" si="1"/>
        <v>107.14285714285714</v>
      </c>
    </row>
    <row r="32" spans="1:8" ht="25.5" customHeight="1">
      <c r="A32" s="89" t="s">
        <v>146</v>
      </c>
      <c r="B32" s="86">
        <v>2125</v>
      </c>
      <c r="C32" s="351"/>
      <c r="D32" s="351"/>
      <c r="E32" s="354"/>
      <c r="F32" s="87"/>
      <c r="G32" s="87"/>
      <c r="H32" s="235" t="e">
        <f t="shared" si="1"/>
        <v>#DIV/0!</v>
      </c>
    </row>
    <row r="33" spans="1:8" ht="59.25" customHeight="1">
      <c r="A33" s="89" t="s">
        <v>231</v>
      </c>
      <c r="B33" s="86">
        <v>2126</v>
      </c>
      <c r="C33" s="351">
        <v>0</v>
      </c>
      <c r="D33" s="351">
        <v>0</v>
      </c>
      <c r="E33" s="354">
        <v>0</v>
      </c>
      <c r="F33" s="87">
        <v>0</v>
      </c>
      <c r="G33" s="87">
        <f t="shared" ref="G33" si="8">F33-E33</f>
        <v>0</v>
      </c>
      <c r="H33" s="235" t="e">
        <f t="shared" si="1"/>
        <v>#DIV/0!</v>
      </c>
    </row>
    <row r="34" spans="1:8" ht="25.5" customHeight="1">
      <c r="A34" s="89" t="s">
        <v>151</v>
      </c>
      <c r="B34" s="86">
        <v>2127</v>
      </c>
      <c r="C34" s="351"/>
      <c r="D34" s="351"/>
      <c r="E34" s="354"/>
      <c r="F34" s="87"/>
      <c r="G34" s="87"/>
      <c r="H34" s="235" t="e">
        <f t="shared" si="1"/>
        <v>#DIV/0!</v>
      </c>
    </row>
    <row r="35" spans="1:8" ht="25.5" customHeight="1">
      <c r="A35" s="89" t="s">
        <v>144</v>
      </c>
      <c r="B35" s="86">
        <v>2128</v>
      </c>
      <c r="C35" s="351"/>
      <c r="D35" s="351"/>
      <c r="E35" s="354"/>
      <c r="F35" s="87"/>
      <c r="G35" s="87">
        <f t="shared" si="2"/>
        <v>0</v>
      </c>
      <c r="H35" s="235" t="e">
        <f t="shared" si="1"/>
        <v>#DIV/0!</v>
      </c>
    </row>
    <row r="36" spans="1:8" ht="34.5" customHeight="1">
      <c r="A36" s="82" t="s">
        <v>206</v>
      </c>
      <c r="B36" s="90">
        <v>2130</v>
      </c>
      <c r="C36" s="349">
        <f>SUM(C37:C39)</f>
        <v>2325</v>
      </c>
      <c r="D36" s="349">
        <f>SUM(D37:D39)</f>
        <v>2616</v>
      </c>
      <c r="E36" s="350">
        <f>SUM(E37:E39)</f>
        <v>2686</v>
      </c>
      <c r="F36" s="83">
        <f>SUM(F37:F39)</f>
        <v>2616</v>
      </c>
      <c r="G36" s="83">
        <f t="shared" si="2"/>
        <v>-70</v>
      </c>
      <c r="H36" s="84">
        <f t="shared" si="1"/>
        <v>97.393894266567386</v>
      </c>
    </row>
    <row r="37" spans="1:8" ht="25.5" customHeight="1">
      <c r="A37" s="89" t="s">
        <v>147</v>
      </c>
      <c r="B37" s="86">
        <v>2131</v>
      </c>
      <c r="C37" s="351"/>
      <c r="D37" s="351"/>
      <c r="E37" s="354"/>
      <c r="F37" s="87"/>
      <c r="G37" s="87">
        <f t="shared" si="2"/>
        <v>0</v>
      </c>
      <c r="H37" s="235" t="e">
        <f t="shared" si="1"/>
        <v>#DIV/0!</v>
      </c>
    </row>
    <row r="38" spans="1:8" ht="25.5" customHeight="1">
      <c r="A38" s="89" t="s">
        <v>148</v>
      </c>
      <c r="B38" s="86">
        <v>2132</v>
      </c>
      <c r="C38" s="351">
        <v>2325</v>
      </c>
      <c r="D38" s="351">
        <v>2616</v>
      </c>
      <c r="E38" s="354">
        <v>2686</v>
      </c>
      <c r="F38" s="87">
        <v>2616</v>
      </c>
      <c r="G38" s="87">
        <f t="shared" si="2"/>
        <v>-70</v>
      </c>
      <c r="H38" s="88">
        <f t="shared" si="1"/>
        <v>97.393894266567386</v>
      </c>
    </row>
    <row r="39" spans="1:8" ht="25.5" customHeight="1">
      <c r="A39" s="89" t="s">
        <v>149</v>
      </c>
      <c r="B39" s="86">
        <v>2133</v>
      </c>
      <c r="C39" s="351"/>
      <c r="D39" s="351"/>
      <c r="E39" s="354"/>
      <c r="F39" s="87"/>
      <c r="G39" s="87"/>
      <c r="H39" s="235" t="e">
        <f t="shared" si="1"/>
        <v>#DIV/0!</v>
      </c>
    </row>
    <row r="40" spans="1:8" ht="29.25" customHeight="1">
      <c r="A40" s="82" t="s">
        <v>150</v>
      </c>
      <c r="B40" s="90">
        <v>2140</v>
      </c>
      <c r="C40" s="349">
        <f>SUM(C41:C42)</f>
        <v>0</v>
      </c>
      <c r="D40" s="349">
        <f>SUM(D41:D42)</f>
        <v>0</v>
      </c>
      <c r="E40" s="350">
        <f>SUM(E41:E42)</f>
        <v>0</v>
      </c>
      <c r="F40" s="83">
        <f>SUM(F41:F42)</f>
        <v>0</v>
      </c>
      <c r="G40" s="83"/>
      <c r="H40" s="271" t="e">
        <f t="shared" si="1"/>
        <v>#DIV/0!</v>
      </c>
    </row>
    <row r="41" spans="1:8" ht="48" customHeight="1">
      <c r="A41" s="85" t="s">
        <v>68</v>
      </c>
      <c r="B41" s="91">
        <v>2141</v>
      </c>
      <c r="C41" s="351"/>
      <c r="D41" s="351"/>
      <c r="E41" s="354"/>
      <c r="F41" s="87"/>
      <c r="G41" s="87"/>
      <c r="H41" s="235" t="e">
        <f t="shared" si="1"/>
        <v>#DIV/0!</v>
      </c>
    </row>
    <row r="42" spans="1:8" ht="32.25" customHeight="1">
      <c r="A42" s="89" t="s">
        <v>233</v>
      </c>
      <c r="B42" s="86">
        <v>2142</v>
      </c>
      <c r="C42" s="351"/>
      <c r="D42" s="351"/>
      <c r="E42" s="354"/>
      <c r="F42" s="87"/>
      <c r="G42" s="87">
        <f t="shared" si="2"/>
        <v>0</v>
      </c>
      <c r="H42" s="235" t="e">
        <f t="shared" si="1"/>
        <v>#DIV/0!</v>
      </c>
    </row>
    <row r="43" spans="1:8" ht="34.5" customHeight="1">
      <c r="A43" s="82" t="s">
        <v>167</v>
      </c>
      <c r="B43" s="90">
        <v>2200</v>
      </c>
      <c r="C43" s="349">
        <f>SUM(C19,C27,C36,C40)</f>
        <v>4962</v>
      </c>
      <c r="D43" s="349">
        <f>SUM(D19,D27,D36,D40)</f>
        <v>5496</v>
      </c>
      <c r="E43" s="350">
        <f>SUM(E19,E27,E36,E40)</f>
        <v>5711</v>
      </c>
      <c r="F43" s="83">
        <f>SUM(F19,F27,F36,F40)</f>
        <v>5496</v>
      </c>
      <c r="G43" s="83">
        <f t="shared" si="2"/>
        <v>-215</v>
      </c>
      <c r="H43" s="84">
        <f>(F43/E43)*100</f>
        <v>96.235335317807738</v>
      </c>
    </row>
    <row r="44" spans="1:8" s="94" customFormat="1">
      <c r="A44" s="92"/>
      <c r="B44" s="93"/>
      <c r="C44" s="76"/>
      <c r="D44" s="76"/>
      <c r="E44" s="76"/>
      <c r="F44" s="93"/>
      <c r="G44" s="93"/>
      <c r="H44" s="93"/>
    </row>
    <row r="45" spans="1:8" s="94" customFormat="1">
      <c r="A45" s="92"/>
      <c r="B45" s="93"/>
      <c r="C45" s="76"/>
      <c r="D45" s="76"/>
      <c r="E45" s="76"/>
      <c r="F45" s="93"/>
      <c r="G45" s="93"/>
      <c r="H45" s="93"/>
    </row>
    <row r="46" spans="1:8" s="94" customFormat="1">
      <c r="A46" s="92"/>
      <c r="B46" s="93"/>
      <c r="C46" s="76"/>
      <c r="D46" s="76"/>
      <c r="E46" s="76"/>
      <c r="F46" s="93"/>
      <c r="G46" s="93"/>
      <c r="H46" s="93"/>
    </row>
    <row r="47" spans="1:8" s="63" customFormat="1" ht="27.75" customHeight="1">
      <c r="A47" s="389" t="s">
        <v>313</v>
      </c>
      <c r="B47" s="390"/>
      <c r="C47" s="449" t="s">
        <v>88</v>
      </c>
      <c r="D47" s="449"/>
      <c r="E47" s="355"/>
      <c r="F47" s="450" t="s">
        <v>316</v>
      </c>
      <c r="G47" s="450"/>
      <c r="H47" s="450"/>
    </row>
    <row r="48" spans="1:8" s="69" customFormat="1">
      <c r="A48" s="381" t="s">
        <v>179</v>
      </c>
      <c r="B48" s="158"/>
      <c r="C48" s="445" t="s">
        <v>184</v>
      </c>
      <c r="D48" s="445"/>
      <c r="E48" s="158"/>
      <c r="F48" s="446" t="s">
        <v>183</v>
      </c>
      <c r="G48" s="446"/>
      <c r="H48" s="446"/>
    </row>
    <row r="49" spans="1:10" s="76" customFormat="1">
      <c r="A49" s="97"/>
      <c r="B49" s="93"/>
      <c r="F49" s="93"/>
      <c r="G49" s="93"/>
      <c r="H49" s="93"/>
      <c r="I49" s="75"/>
      <c r="J49" s="75"/>
    </row>
    <row r="50" spans="1:10" s="76" customFormat="1">
      <c r="A50" s="97"/>
      <c r="B50" s="93"/>
      <c r="F50" s="93"/>
      <c r="G50" s="93"/>
      <c r="H50" s="93"/>
      <c r="I50" s="75"/>
      <c r="J50" s="75"/>
    </row>
    <row r="51" spans="1:10" s="76" customFormat="1">
      <c r="A51" s="97"/>
      <c r="B51" s="93"/>
      <c r="F51" s="93"/>
      <c r="G51" s="93"/>
      <c r="H51" s="93"/>
      <c r="I51" s="75"/>
      <c r="J51" s="75"/>
    </row>
    <row r="52" spans="1:10" s="76" customFormat="1">
      <c r="A52" s="97"/>
      <c r="B52" s="93"/>
      <c r="F52" s="93"/>
      <c r="G52" s="93"/>
      <c r="H52" s="93"/>
      <c r="I52" s="75"/>
      <c r="J52" s="75"/>
    </row>
    <row r="53" spans="1:10" s="76" customFormat="1">
      <c r="A53" s="97"/>
      <c r="B53" s="93"/>
      <c r="F53" s="93"/>
      <c r="G53" s="93"/>
      <c r="H53" s="93"/>
      <c r="I53" s="75"/>
      <c r="J53" s="75"/>
    </row>
    <row r="54" spans="1:10" s="76" customFormat="1">
      <c r="A54" s="97"/>
      <c r="B54" s="93"/>
      <c r="F54" s="93"/>
      <c r="G54" s="93"/>
      <c r="H54" s="93"/>
      <c r="I54" s="75"/>
      <c r="J54" s="75"/>
    </row>
    <row r="55" spans="1:10" s="76" customFormat="1">
      <c r="A55" s="97"/>
      <c r="B55" s="93"/>
      <c r="F55" s="93"/>
      <c r="G55" s="93"/>
      <c r="H55" s="93"/>
      <c r="I55" s="75"/>
      <c r="J55" s="75"/>
    </row>
    <row r="56" spans="1:10" s="76" customFormat="1">
      <c r="A56" s="97"/>
      <c r="B56" s="93"/>
      <c r="F56" s="93"/>
      <c r="G56" s="93"/>
      <c r="H56" s="93"/>
      <c r="I56" s="75"/>
      <c r="J56" s="75"/>
    </row>
    <row r="57" spans="1:10" s="76" customFormat="1">
      <c r="A57" s="97"/>
      <c r="B57" s="93"/>
      <c r="F57" s="93"/>
      <c r="G57" s="93"/>
      <c r="H57" s="93"/>
      <c r="I57" s="75"/>
      <c r="J57" s="75"/>
    </row>
    <row r="58" spans="1:10" s="76" customFormat="1">
      <c r="A58" s="97"/>
      <c r="B58" s="93"/>
      <c r="F58" s="93"/>
      <c r="G58" s="93"/>
      <c r="H58" s="93"/>
      <c r="I58" s="75"/>
      <c r="J58" s="75"/>
    </row>
    <row r="59" spans="1:10" s="76" customFormat="1">
      <c r="A59" s="97"/>
      <c r="B59" s="93"/>
      <c r="F59" s="93"/>
      <c r="G59" s="93"/>
      <c r="H59" s="93"/>
      <c r="I59" s="75"/>
      <c r="J59" s="75"/>
    </row>
    <row r="60" spans="1:10" s="76" customFormat="1">
      <c r="A60" s="97"/>
      <c r="B60" s="93"/>
      <c r="F60" s="93"/>
      <c r="G60" s="93"/>
      <c r="H60" s="93"/>
      <c r="I60" s="75"/>
      <c r="J60" s="75"/>
    </row>
    <row r="61" spans="1:10" s="76" customFormat="1">
      <c r="A61" s="97"/>
      <c r="B61" s="93"/>
      <c r="F61" s="93"/>
      <c r="G61" s="93"/>
      <c r="H61" s="93"/>
      <c r="I61" s="75"/>
      <c r="J61" s="75"/>
    </row>
    <row r="62" spans="1:10" s="76" customFormat="1">
      <c r="A62" s="97"/>
      <c r="B62" s="93"/>
      <c r="F62" s="93"/>
      <c r="G62" s="93"/>
      <c r="H62" s="93"/>
      <c r="I62" s="75"/>
      <c r="J62" s="75"/>
    </row>
    <row r="63" spans="1:10" s="76" customFormat="1">
      <c r="A63" s="97"/>
      <c r="B63" s="93"/>
      <c r="F63" s="93"/>
      <c r="G63" s="93"/>
      <c r="H63" s="93"/>
      <c r="I63" s="75"/>
      <c r="J63" s="75"/>
    </row>
    <row r="64" spans="1:10" s="76" customFormat="1">
      <c r="A64" s="97"/>
      <c r="B64" s="93"/>
      <c r="F64" s="93"/>
      <c r="G64" s="93"/>
      <c r="H64" s="93"/>
      <c r="I64" s="75"/>
      <c r="J64" s="75"/>
    </row>
    <row r="65" spans="1:10" s="76" customFormat="1">
      <c r="A65" s="97"/>
      <c r="B65" s="93"/>
      <c r="F65" s="93"/>
      <c r="G65" s="93"/>
      <c r="H65" s="93"/>
      <c r="I65" s="75"/>
      <c r="J65" s="75"/>
    </row>
    <row r="66" spans="1:10" s="76" customFormat="1">
      <c r="A66" s="97"/>
      <c r="B66" s="93"/>
      <c r="F66" s="93"/>
      <c r="G66" s="93"/>
      <c r="H66" s="93"/>
      <c r="I66" s="75"/>
      <c r="J66" s="75"/>
    </row>
    <row r="67" spans="1:10" s="76" customFormat="1">
      <c r="A67" s="97"/>
      <c r="B67" s="93"/>
      <c r="F67" s="93"/>
      <c r="G67" s="93"/>
      <c r="H67" s="93"/>
      <c r="I67" s="75"/>
      <c r="J67" s="75"/>
    </row>
    <row r="68" spans="1:10" s="76" customFormat="1">
      <c r="A68" s="97"/>
      <c r="B68" s="93"/>
      <c r="F68" s="93"/>
      <c r="G68" s="93"/>
      <c r="H68" s="93"/>
      <c r="I68" s="75"/>
      <c r="J68" s="75"/>
    </row>
    <row r="69" spans="1:10" s="76" customFormat="1">
      <c r="A69" s="97"/>
      <c r="B69" s="93"/>
      <c r="F69" s="93"/>
      <c r="G69" s="93"/>
      <c r="H69" s="93"/>
      <c r="I69" s="75"/>
      <c r="J69" s="75"/>
    </row>
    <row r="70" spans="1:10" s="76" customFormat="1">
      <c r="A70" s="97"/>
      <c r="B70" s="93"/>
      <c r="F70" s="93"/>
      <c r="G70" s="93"/>
      <c r="H70" s="93"/>
      <c r="I70" s="75"/>
      <c r="J70" s="75"/>
    </row>
    <row r="71" spans="1:10" s="76" customFormat="1">
      <c r="A71" s="97"/>
      <c r="B71" s="93"/>
      <c r="F71" s="93"/>
      <c r="G71" s="93"/>
      <c r="H71" s="93"/>
      <c r="I71" s="75"/>
      <c r="J71" s="75"/>
    </row>
    <row r="72" spans="1:10" s="76" customFormat="1">
      <c r="A72" s="97"/>
      <c r="B72" s="93"/>
      <c r="F72" s="93"/>
      <c r="G72" s="93"/>
      <c r="H72" s="93"/>
      <c r="I72" s="75"/>
      <c r="J72" s="75"/>
    </row>
    <row r="73" spans="1:10" s="76" customFormat="1">
      <c r="A73" s="97"/>
      <c r="B73" s="93"/>
      <c r="F73" s="93"/>
      <c r="G73" s="93"/>
      <c r="H73" s="93"/>
      <c r="I73" s="75"/>
      <c r="J73" s="75"/>
    </row>
    <row r="74" spans="1:10" s="76" customFormat="1">
      <c r="A74" s="97"/>
      <c r="B74" s="93"/>
      <c r="F74" s="93"/>
      <c r="G74" s="93"/>
      <c r="H74" s="93"/>
      <c r="I74" s="75"/>
      <c r="J74" s="75"/>
    </row>
    <row r="75" spans="1:10" s="76" customFormat="1">
      <c r="A75" s="97"/>
      <c r="B75" s="93"/>
      <c r="F75" s="93"/>
      <c r="G75" s="93"/>
      <c r="H75" s="93"/>
      <c r="I75" s="75"/>
      <c r="J75" s="75"/>
    </row>
    <row r="76" spans="1:10" s="76" customFormat="1">
      <c r="A76" s="97"/>
      <c r="B76" s="93"/>
      <c r="F76" s="93"/>
      <c r="G76" s="93"/>
      <c r="H76" s="93"/>
      <c r="I76" s="75"/>
      <c r="J76" s="75"/>
    </row>
    <row r="77" spans="1:10" s="76" customFormat="1">
      <c r="A77" s="97"/>
      <c r="B77" s="93"/>
      <c r="F77" s="93"/>
      <c r="G77" s="93"/>
      <c r="H77" s="93"/>
      <c r="I77" s="75"/>
      <c r="J77" s="75"/>
    </row>
    <row r="78" spans="1:10" s="76" customFormat="1">
      <c r="A78" s="97"/>
      <c r="B78" s="93"/>
      <c r="F78" s="93"/>
      <c r="G78" s="93"/>
      <c r="H78" s="93"/>
      <c r="I78" s="75"/>
      <c r="J78" s="75"/>
    </row>
    <row r="79" spans="1:10" s="76" customFormat="1">
      <c r="A79" s="97"/>
      <c r="B79" s="93"/>
      <c r="F79" s="93"/>
      <c r="G79" s="93"/>
      <c r="H79" s="93"/>
      <c r="I79" s="75"/>
      <c r="J79" s="75"/>
    </row>
    <row r="80" spans="1:10" s="76" customFormat="1">
      <c r="A80" s="97"/>
      <c r="B80" s="93"/>
      <c r="F80" s="93"/>
      <c r="G80" s="93"/>
      <c r="H80" s="93"/>
      <c r="I80" s="75"/>
      <c r="J80" s="75"/>
    </row>
    <row r="81" spans="1:10" s="76" customFormat="1">
      <c r="A81" s="97"/>
      <c r="B81" s="93"/>
      <c r="F81" s="93"/>
      <c r="G81" s="93"/>
      <c r="H81" s="93"/>
      <c r="I81" s="75"/>
      <c r="J81" s="75"/>
    </row>
    <row r="82" spans="1:10" s="76" customFormat="1">
      <c r="A82" s="97"/>
      <c r="B82" s="93"/>
      <c r="F82" s="93"/>
      <c r="G82" s="93"/>
      <c r="H82" s="93"/>
      <c r="I82" s="75"/>
      <c r="J82" s="75"/>
    </row>
    <row r="83" spans="1:10" s="76" customFormat="1">
      <c r="A83" s="97"/>
      <c r="B83" s="93"/>
      <c r="F83" s="93"/>
      <c r="G83" s="93"/>
      <c r="H83" s="93"/>
      <c r="I83" s="75"/>
      <c r="J83" s="75"/>
    </row>
    <row r="84" spans="1:10" s="76" customFormat="1">
      <c r="A84" s="97"/>
      <c r="B84" s="93"/>
      <c r="F84" s="93"/>
      <c r="G84" s="93"/>
      <c r="H84" s="93"/>
      <c r="I84" s="75"/>
      <c r="J84" s="75"/>
    </row>
    <row r="85" spans="1:10" s="76" customFormat="1">
      <c r="A85" s="97"/>
      <c r="B85" s="93"/>
      <c r="F85" s="93"/>
      <c r="G85" s="93"/>
      <c r="H85" s="93"/>
      <c r="I85" s="75"/>
      <c r="J85" s="75"/>
    </row>
    <row r="86" spans="1:10" s="76" customFormat="1">
      <c r="A86" s="97"/>
      <c r="B86" s="93"/>
      <c r="F86" s="93"/>
      <c r="G86" s="93"/>
      <c r="H86" s="93"/>
      <c r="I86" s="75"/>
      <c r="J86" s="75"/>
    </row>
    <row r="87" spans="1:10" s="76" customFormat="1">
      <c r="A87" s="97"/>
      <c r="B87" s="93"/>
      <c r="F87" s="93"/>
      <c r="G87" s="93"/>
      <c r="H87" s="93"/>
      <c r="I87" s="75"/>
      <c r="J87" s="75"/>
    </row>
    <row r="88" spans="1:10" s="76" customFormat="1">
      <c r="A88" s="97"/>
      <c r="B88" s="93"/>
      <c r="F88" s="93"/>
      <c r="G88" s="93"/>
      <c r="H88" s="93"/>
      <c r="I88" s="75"/>
      <c r="J88" s="75"/>
    </row>
    <row r="89" spans="1:10" s="76" customFormat="1">
      <c r="A89" s="97"/>
      <c r="B89" s="93"/>
      <c r="F89" s="93"/>
      <c r="G89" s="93"/>
      <c r="H89" s="93"/>
      <c r="I89" s="75"/>
      <c r="J89" s="75"/>
    </row>
    <row r="90" spans="1:10" s="76" customFormat="1">
      <c r="A90" s="97"/>
      <c r="B90" s="93"/>
      <c r="F90" s="93"/>
      <c r="G90" s="93"/>
      <c r="H90" s="93"/>
      <c r="I90" s="75"/>
      <c r="J90" s="75"/>
    </row>
    <row r="91" spans="1:10" s="76" customFormat="1">
      <c r="A91" s="97"/>
      <c r="B91" s="93"/>
      <c r="F91" s="93"/>
      <c r="G91" s="93"/>
      <c r="H91" s="93"/>
      <c r="I91" s="75"/>
      <c r="J91" s="75"/>
    </row>
    <row r="92" spans="1:10" s="76" customFormat="1">
      <c r="A92" s="97"/>
      <c r="B92" s="93"/>
      <c r="F92" s="93"/>
      <c r="G92" s="93"/>
      <c r="H92" s="93"/>
      <c r="I92" s="75"/>
      <c r="J92" s="75"/>
    </row>
    <row r="93" spans="1:10" s="76" customFormat="1">
      <c r="A93" s="97"/>
      <c r="B93" s="93"/>
      <c r="F93" s="93"/>
      <c r="G93" s="93"/>
      <c r="H93" s="93"/>
      <c r="I93" s="75"/>
      <c r="J93" s="75"/>
    </row>
    <row r="94" spans="1:10" s="76" customFormat="1">
      <c r="A94" s="97"/>
      <c r="B94" s="93"/>
      <c r="F94" s="93"/>
      <c r="G94" s="93"/>
      <c r="H94" s="93"/>
      <c r="I94" s="75"/>
      <c r="J94" s="75"/>
    </row>
    <row r="95" spans="1:10" s="76" customFormat="1">
      <c r="A95" s="97"/>
      <c r="B95" s="93"/>
      <c r="F95" s="93"/>
      <c r="G95" s="93"/>
      <c r="H95" s="93"/>
      <c r="I95" s="75"/>
      <c r="J95" s="75"/>
    </row>
    <row r="96" spans="1:10" s="76" customFormat="1">
      <c r="A96" s="97"/>
      <c r="B96" s="93"/>
      <c r="F96" s="93"/>
      <c r="G96" s="93"/>
      <c r="H96" s="93"/>
      <c r="I96" s="75"/>
      <c r="J96" s="75"/>
    </row>
    <row r="97" spans="1:10" s="76" customFormat="1">
      <c r="A97" s="97"/>
      <c r="B97" s="93"/>
      <c r="F97" s="93"/>
      <c r="G97" s="93"/>
      <c r="H97" s="93"/>
      <c r="I97" s="75"/>
      <c r="J97" s="75"/>
    </row>
    <row r="98" spans="1:10" s="76" customFormat="1">
      <c r="A98" s="97"/>
      <c r="B98" s="93"/>
      <c r="F98" s="93"/>
      <c r="G98" s="93"/>
      <c r="H98" s="93"/>
      <c r="I98" s="75"/>
      <c r="J98" s="75"/>
    </row>
    <row r="99" spans="1:10" s="76" customFormat="1">
      <c r="A99" s="97"/>
      <c r="B99" s="93"/>
      <c r="F99" s="93"/>
      <c r="G99" s="93"/>
      <c r="H99" s="93"/>
      <c r="I99" s="75"/>
      <c r="J99" s="75"/>
    </row>
    <row r="100" spans="1:10" s="76" customFormat="1">
      <c r="A100" s="97"/>
      <c r="B100" s="93"/>
      <c r="F100" s="93"/>
      <c r="G100" s="93"/>
      <c r="H100" s="93"/>
      <c r="I100" s="75"/>
      <c r="J100" s="75"/>
    </row>
    <row r="101" spans="1:10" s="76" customFormat="1">
      <c r="A101" s="97"/>
      <c r="B101" s="93"/>
      <c r="F101" s="93"/>
      <c r="G101" s="93"/>
      <c r="H101" s="93"/>
      <c r="I101" s="75"/>
      <c r="J101" s="75"/>
    </row>
    <row r="102" spans="1:10" s="76" customFormat="1">
      <c r="A102" s="97"/>
      <c r="B102" s="93"/>
      <c r="F102" s="93"/>
      <c r="G102" s="93"/>
      <c r="H102" s="93"/>
      <c r="I102" s="75"/>
      <c r="J102" s="75"/>
    </row>
    <row r="103" spans="1:10" s="76" customFormat="1">
      <c r="A103" s="97"/>
      <c r="B103" s="93"/>
      <c r="F103" s="93"/>
      <c r="G103" s="93"/>
      <c r="H103" s="93"/>
      <c r="I103" s="75"/>
      <c r="J103" s="75"/>
    </row>
    <row r="104" spans="1:10" s="76" customFormat="1">
      <c r="A104" s="97"/>
      <c r="B104" s="93"/>
      <c r="F104" s="93"/>
      <c r="G104" s="93"/>
      <c r="H104" s="93"/>
      <c r="I104" s="75"/>
      <c r="J104" s="75"/>
    </row>
    <row r="105" spans="1:10" s="76" customFormat="1">
      <c r="A105" s="97"/>
      <c r="B105" s="93"/>
      <c r="F105" s="93"/>
      <c r="G105" s="93"/>
      <c r="H105" s="93"/>
      <c r="I105" s="75"/>
      <c r="J105" s="75"/>
    </row>
    <row r="106" spans="1:10" s="76" customFormat="1">
      <c r="A106" s="97"/>
      <c r="B106" s="93"/>
      <c r="F106" s="93"/>
      <c r="G106" s="93"/>
      <c r="H106" s="93"/>
      <c r="I106" s="75"/>
      <c r="J106" s="75"/>
    </row>
    <row r="107" spans="1:10" s="76" customFormat="1">
      <c r="A107" s="97"/>
      <c r="B107" s="93"/>
      <c r="F107" s="93"/>
      <c r="G107" s="93"/>
      <c r="H107" s="93"/>
      <c r="I107" s="75"/>
      <c r="J107" s="75"/>
    </row>
    <row r="108" spans="1:10" s="76" customFormat="1">
      <c r="A108" s="97"/>
      <c r="B108" s="93"/>
      <c r="F108" s="93"/>
      <c r="G108" s="93"/>
      <c r="H108" s="93"/>
      <c r="I108" s="75"/>
      <c r="J108" s="75"/>
    </row>
    <row r="109" spans="1:10" s="76" customFormat="1">
      <c r="A109" s="97"/>
      <c r="B109" s="93"/>
      <c r="F109" s="93"/>
      <c r="G109" s="93"/>
      <c r="H109" s="93"/>
      <c r="I109" s="75"/>
      <c r="J109" s="75"/>
    </row>
    <row r="110" spans="1:10" s="76" customFormat="1">
      <c r="A110" s="97"/>
      <c r="B110" s="93"/>
      <c r="F110" s="93"/>
      <c r="G110" s="93"/>
      <c r="H110" s="93"/>
      <c r="I110" s="75"/>
      <c r="J110" s="75"/>
    </row>
    <row r="111" spans="1:10" s="76" customFormat="1">
      <c r="A111" s="97"/>
      <c r="B111" s="93"/>
      <c r="F111" s="93"/>
      <c r="G111" s="93"/>
      <c r="H111" s="93"/>
      <c r="I111" s="75"/>
      <c r="J111" s="75"/>
    </row>
    <row r="112" spans="1:10" s="76" customFormat="1">
      <c r="A112" s="97"/>
      <c r="B112" s="93"/>
      <c r="F112" s="93"/>
      <c r="G112" s="93"/>
      <c r="H112" s="93"/>
      <c r="I112" s="75"/>
      <c r="J112" s="75"/>
    </row>
    <row r="113" spans="1:10" s="76" customFormat="1">
      <c r="A113" s="97"/>
      <c r="B113" s="93"/>
      <c r="F113" s="93"/>
      <c r="G113" s="93"/>
      <c r="H113" s="93"/>
      <c r="I113" s="75"/>
      <c r="J113" s="75"/>
    </row>
    <row r="114" spans="1:10" s="76" customFormat="1">
      <c r="A114" s="98"/>
      <c r="I114" s="75"/>
      <c r="J114" s="75"/>
    </row>
    <row r="115" spans="1:10" s="76" customFormat="1">
      <c r="A115" s="98"/>
      <c r="I115" s="75"/>
      <c r="J115" s="75"/>
    </row>
    <row r="116" spans="1:10" s="76" customFormat="1">
      <c r="A116" s="98"/>
      <c r="I116" s="75"/>
      <c r="J116" s="75"/>
    </row>
    <row r="117" spans="1:10" s="76" customFormat="1">
      <c r="A117" s="98"/>
      <c r="I117" s="75"/>
      <c r="J117" s="75"/>
    </row>
    <row r="118" spans="1:10" s="76" customFormat="1">
      <c r="A118" s="98"/>
      <c r="I118" s="75"/>
      <c r="J118" s="75"/>
    </row>
    <row r="119" spans="1:10" s="76" customFormat="1">
      <c r="A119" s="98"/>
      <c r="I119" s="75"/>
      <c r="J119" s="75"/>
    </row>
    <row r="120" spans="1:10" s="76" customFormat="1">
      <c r="A120" s="98"/>
      <c r="I120" s="75"/>
      <c r="J120" s="75"/>
    </row>
    <row r="121" spans="1:10" s="76" customFormat="1">
      <c r="A121" s="98"/>
      <c r="I121" s="75"/>
      <c r="J121" s="75"/>
    </row>
    <row r="122" spans="1:10" s="76" customFormat="1">
      <c r="A122" s="98"/>
      <c r="I122" s="75"/>
      <c r="J122" s="75"/>
    </row>
    <row r="123" spans="1:10" s="76" customFormat="1">
      <c r="A123" s="98"/>
      <c r="I123" s="75"/>
      <c r="J123" s="75"/>
    </row>
    <row r="124" spans="1:10" s="76" customFormat="1">
      <c r="A124" s="98"/>
      <c r="I124" s="75"/>
      <c r="J124" s="75"/>
    </row>
    <row r="125" spans="1:10" s="76" customFormat="1">
      <c r="A125" s="98"/>
      <c r="I125" s="75"/>
      <c r="J125" s="75"/>
    </row>
    <row r="126" spans="1:10" s="76" customFormat="1">
      <c r="A126" s="98"/>
      <c r="I126" s="75"/>
      <c r="J126" s="75"/>
    </row>
    <row r="127" spans="1:10" s="76" customFormat="1">
      <c r="A127" s="98"/>
      <c r="I127" s="75"/>
      <c r="J127" s="75"/>
    </row>
    <row r="128" spans="1:10" s="76" customFormat="1">
      <c r="A128" s="98"/>
      <c r="I128" s="75"/>
      <c r="J128" s="75"/>
    </row>
    <row r="129" spans="1:10" s="76" customFormat="1">
      <c r="A129" s="98"/>
      <c r="I129" s="75"/>
      <c r="J129" s="75"/>
    </row>
    <row r="130" spans="1:10" s="76" customFormat="1">
      <c r="A130" s="98"/>
      <c r="I130" s="75"/>
      <c r="J130" s="75"/>
    </row>
    <row r="131" spans="1:10" s="76" customFormat="1">
      <c r="A131" s="98"/>
      <c r="I131" s="75"/>
      <c r="J131" s="75"/>
    </row>
    <row r="132" spans="1:10" s="76" customFormat="1">
      <c r="A132" s="98"/>
      <c r="I132" s="75"/>
      <c r="J132" s="75"/>
    </row>
    <row r="133" spans="1:10" s="76" customFormat="1">
      <c r="A133" s="98"/>
      <c r="I133" s="75"/>
      <c r="J133" s="75"/>
    </row>
    <row r="134" spans="1:10" s="76" customFormat="1">
      <c r="A134" s="98"/>
      <c r="I134" s="75"/>
      <c r="J134" s="75"/>
    </row>
    <row r="135" spans="1:10" s="76" customFormat="1">
      <c r="A135" s="98"/>
      <c r="I135" s="75"/>
      <c r="J135" s="75"/>
    </row>
    <row r="136" spans="1:10" s="76" customFormat="1">
      <c r="A136" s="98"/>
      <c r="I136" s="75"/>
      <c r="J136" s="75"/>
    </row>
    <row r="137" spans="1:10" s="76" customFormat="1">
      <c r="A137" s="98"/>
      <c r="I137" s="75"/>
      <c r="J137" s="75"/>
    </row>
    <row r="138" spans="1:10" s="76" customFormat="1">
      <c r="A138" s="98"/>
      <c r="I138" s="75"/>
      <c r="J138" s="75"/>
    </row>
    <row r="139" spans="1:10" s="76" customFormat="1">
      <c r="A139" s="98"/>
      <c r="I139" s="75"/>
      <c r="J139" s="75"/>
    </row>
    <row r="140" spans="1:10" s="76" customFormat="1">
      <c r="A140" s="98"/>
      <c r="I140" s="75"/>
      <c r="J140" s="75"/>
    </row>
    <row r="141" spans="1:10" s="76" customFormat="1">
      <c r="A141" s="98"/>
      <c r="I141" s="75"/>
      <c r="J141" s="75"/>
    </row>
    <row r="142" spans="1:10" s="76" customFormat="1">
      <c r="A142" s="98"/>
      <c r="I142" s="75"/>
      <c r="J142" s="75"/>
    </row>
    <row r="143" spans="1:10" s="76" customFormat="1">
      <c r="A143" s="98"/>
      <c r="I143" s="75"/>
      <c r="J143" s="75"/>
    </row>
    <row r="144" spans="1:10" s="76" customFormat="1">
      <c r="A144" s="98"/>
      <c r="I144" s="75"/>
      <c r="J144" s="75"/>
    </row>
    <row r="145" spans="1:10" s="76" customFormat="1">
      <c r="A145" s="98"/>
      <c r="I145" s="75"/>
      <c r="J145" s="75"/>
    </row>
    <row r="146" spans="1:10" s="76" customFormat="1">
      <c r="A146" s="98"/>
      <c r="I146" s="75"/>
      <c r="J146" s="75"/>
    </row>
    <row r="147" spans="1:10" s="76" customFormat="1">
      <c r="A147" s="98"/>
      <c r="I147" s="75"/>
      <c r="J147" s="75"/>
    </row>
    <row r="148" spans="1:10" s="76" customFormat="1">
      <c r="A148" s="98"/>
      <c r="I148" s="75"/>
      <c r="J148" s="75"/>
    </row>
    <row r="149" spans="1:10" s="76" customFormat="1">
      <c r="A149" s="98"/>
      <c r="I149" s="75"/>
      <c r="J149" s="75"/>
    </row>
    <row r="150" spans="1:10" s="76" customFormat="1">
      <c r="A150" s="98"/>
      <c r="I150" s="75"/>
      <c r="J150" s="75"/>
    </row>
    <row r="151" spans="1:10" s="76" customFormat="1">
      <c r="A151" s="98"/>
      <c r="I151" s="75"/>
      <c r="J151" s="75"/>
    </row>
    <row r="152" spans="1:10" s="76" customFormat="1">
      <c r="A152" s="98"/>
      <c r="I152" s="75"/>
      <c r="J152" s="75"/>
    </row>
    <row r="153" spans="1:10" s="76" customFormat="1">
      <c r="A153" s="98"/>
      <c r="I153" s="75"/>
      <c r="J153" s="75"/>
    </row>
    <row r="154" spans="1:10" s="76" customFormat="1">
      <c r="A154" s="98"/>
      <c r="I154" s="75"/>
      <c r="J154" s="75"/>
    </row>
    <row r="155" spans="1:10" s="76" customFormat="1">
      <c r="A155" s="98"/>
      <c r="I155" s="75"/>
      <c r="J155" s="75"/>
    </row>
    <row r="156" spans="1:10" s="76" customFormat="1">
      <c r="A156" s="98"/>
      <c r="I156" s="75"/>
      <c r="J156" s="75"/>
    </row>
    <row r="157" spans="1:10" s="76" customFormat="1">
      <c r="A157" s="98"/>
      <c r="I157" s="75"/>
      <c r="J157" s="75"/>
    </row>
    <row r="158" spans="1:10" s="76" customFormat="1">
      <c r="A158" s="98"/>
      <c r="I158" s="75"/>
      <c r="J158" s="75"/>
    </row>
    <row r="159" spans="1:10" s="76" customFormat="1">
      <c r="A159" s="98"/>
      <c r="I159" s="75"/>
      <c r="J159" s="75"/>
    </row>
    <row r="160" spans="1:10" s="76" customFormat="1">
      <c r="A160" s="98"/>
      <c r="I160" s="75"/>
      <c r="J160" s="75"/>
    </row>
    <row r="161" spans="1:10" s="76" customFormat="1">
      <c r="A161" s="98"/>
      <c r="I161" s="75"/>
      <c r="J161" s="75"/>
    </row>
    <row r="162" spans="1:10" s="76" customFormat="1">
      <c r="A162" s="98"/>
      <c r="I162" s="75"/>
      <c r="J162" s="75"/>
    </row>
    <row r="163" spans="1:10" s="76" customFormat="1">
      <c r="A163" s="98"/>
      <c r="I163" s="75"/>
      <c r="J163" s="75"/>
    </row>
    <row r="164" spans="1:10" s="76" customFormat="1">
      <c r="A164" s="98"/>
      <c r="I164" s="75"/>
      <c r="J164" s="75"/>
    </row>
    <row r="165" spans="1:10" s="76" customFormat="1">
      <c r="A165" s="98"/>
      <c r="I165" s="75"/>
      <c r="J165" s="75"/>
    </row>
    <row r="166" spans="1:10" s="76" customFormat="1">
      <c r="A166" s="98"/>
      <c r="I166" s="75"/>
      <c r="J166" s="75"/>
    </row>
    <row r="167" spans="1:10" s="76" customFormat="1">
      <c r="A167" s="98"/>
      <c r="I167" s="75"/>
      <c r="J167" s="75"/>
    </row>
    <row r="168" spans="1:10" s="76" customFormat="1">
      <c r="A168" s="98"/>
      <c r="I168" s="75"/>
      <c r="J168" s="75"/>
    </row>
    <row r="169" spans="1:10" s="76" customFormat="1">
      <c r="A169" s="98"/>
      <c r="I169" s="75"/>
      <c r="J169" s="75"/>
    </row>
    <row r="170" spans="1:10" s="76" customFormat="1">
      <c r="A170" s="98"/>
      <c r="I170" s="75"/>
      <c r="J170" s="75"/>
    </row>
    <row r="171" spans="1:10" s="76" customFormat="1">
      <c r="A171" s="98"/>
      <c r="I171" s="75"/>
      <c r="J171" s="75"/>
    </row>
    <row r="172" spans="1:10" s="76" customFormat="1">
      <c r="A172" s="98"/>
      <c r="I172" s="75"/>
      <c r="J172" s="75"/>
    </row>
    <row r="173" spans="1:10" s="76" customFormat="1">
      <c r="A173" s="98"/>
      <c r="I173" s="75"/>
      <c r="J173" s="75"/>
    </row>
    <row r="174" spans="1:10" s="76" customFormat="1">
      <c r="A174" s="98"/>
      <c r="I174" s="75"/>
      <c r="J174" s="75"/>
    </row>
    <row r="175" spans="1:10" s="76" customFormat="1">
      <c r="A175" s="98"/>
      <c r="I175" s="75"/>
      <c r="J175" s="75"/>
    </row>
    <row r="176" spans="1:10" s="76" customFormat="1">
      <c r="A176" s="98"/>
      <c r="I176" s="75"/>
      <c r="J176" s="75"/>
    </row>
    <row r="177" spans="1:10" s="76" customFormat="1">
      <c r="A177" s="98"/>
      <c r="I177" s="75"/>
      <c r="J177" s="75"/>
    </row>
    <row r="178" spans="1:10" s="76" customFormat="1">
      <c r="A178" s="98"/>
      <c r="I178" s="75"/>
      <c r="J178" s="75"/>
    </row>
    <row r="179" spans="1:10" s="76" customFormat="1">
      <c r="A179" s="98"/>
      <c r="I179" s="75"/>
      <c r="J179" s="75"/>
    </row>
    <row r="180" spans="1:10" s="76" customFormat="1">
      <c r="A180" s="98"/>
      <c r="I180" s="75"/>
      <c r="J180" s="75"/>
    </row>
    <row r="181" spans="1:10" s="76" customFormat="1">
      <c r="A181" s="98"/>
      <c r="I181" s="75"/>
      <c r="J181" s="75"/>
    </row>
    <row r="182" spans="1:10" s="76" customFormat="1">
      <c r="A182" s="98"/>
      <c r="I182" s="75"/>
      <c r="J182" s="75"/>
    </row>
    <row r="183" spans="1:10" s="76" customFormat="1">
      <c r="A183" s="98"/>
      <c r="I183" s="75"/>
      <c r="J183" s="75"/>
    </row>
    <row r="184" spans="1:10" s="76" customFormat="1">
      <c r="A184" s="98"/>
      <c r="I184" s="75"/>
      <c r="J184" s="75"/>
    </row>
    <row r="185" spans="1:10" s="76" customFormat="1">
      <c r="A185" s="98"/>
      <c r="I185" s="75"/>
      <c r="J185" s="75"/>
    </row>
    <row r="186" spans="1:10" s="76" customFormat="1">
      <c r="A186" s="98"/>
      <c r="I186" s="75"/>
      <c r="J186" s="75"/>
    </row>
    <row r="187" spans="1:10" s="76" customFormat="1">
      <c r="A187" s="98"/>
      <c r="I187" s="75"/>
      <c r="J187" s="75"/>
    </row>
    <row r="188" spans="1:10" s="76" customFormat="1">
      <c r="A188" s="98"/>
      <c r="I188" s="75"/>
      <c r="J188" s="75"/>
    </row>
    <row r="189" spans="1:10" s="76" customFormat="1">
      <c r="A189" s="98"/>
      <c r="I189" s="75"/>
      <c r="J189" s="75"/>
    </row>
    <row r="190" spans="1:10" s="76" customFormat="1">
      <c r="A190" s="98"/>
      <c r="I190" s="75"/>
      <c r="J190" s="75"/>
    </row>
    <row r="191" spans="1:10" s="76" customFormat="1">
      <c r="A191" s="98"/>
      <c r="I191" s="75"/>
      <c r="J191" s="75"/>
    </row>
    <row r="192" spans="1:10" s="76" customFormat="1">
      <c r="A192" s="98"/>
      <c r="I192" s="75"/>
      <c r="J192" s="75"/>
    </row>
    <row r="193" spans="1:10" s="76" customFormat="1">
      <c r="A193" s="98"/>
      <c r="I193" s="75"/>
      <c r="J193" s="75"/>
    </row>
    <row r="194" spans="1:10" s="76" customFormat="1">
      <c r="A194" s="98"/>
      <c r="I194" s="75"/>
      <c r="J194" s="75"/>
    </row>
    <row r="195" spans="1:10" s="76" customFormat="1">
      <c r="A195" s="98"/>
      <c r="I195" s="75"/>
      <c r="J195" s="75"/>
    </row>
    <row r="196" spans="1:10" s="76" customFormat="1">
      <c r="A196" s="98"/>
      <c r="I196" s="75"/>
      <c r="J196" s="75"/>
    </row>
    <row r="197" spans="1:10" s="76" customFormat="1">
      <c r="A197" s="98"/>
      <c r="I197" s="75"/>
      <c r="J197" s="75"/>
    </row>
    <row r="198" spans="1:10" s="76" customFormat="1">
      <c r="A198" s="98"/>
      <c r="I198" s="75"/>
      <c r="J198" s="75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" footer="0"/>
  <pageSetup paperSize="9" scale="66" fitToHeight="2" orientation="landscape" r:id="rId1"/>
  <headerFooter alignWithMargins="0"/>
  <ignoredErrors>
    <ignoredError sqref="G9:H16 G21 H35:H36 H37:H42 H19:H26 H32 H30 H28:H29 H31 H33:H3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workbookViewId="0">
      <selection activeCell="T15" sqref="T15"/>
    </sheetView>
  </sheetViews>
  <sheetFormatPr defaultRowHeight="18.75"/>
  <cols>
    <col min="1" max="1" width="60.7109375" style="2" customWidth="1"/>
    <col min="2" max="2" width="14.140625" style="34" customWidth="1"/>
    <col min="3" max="3" width="14.140625" style="40" customWidth="1"/>
    <col min="4" max="4" width="16.140625" style="34" customWidth="1"/>
    <col min="5" max="5" width="16.7109375" style="34" customWidth="1"/>
    <col min="6" max="6" width="15.140625" style="34" customWidth="1"/>
    <col min="7" max="7" width="16" style="34" customWidth="1"/>
    <col min="8" max="16384" width="9.140625" style="2"/>
  </cols>
  <sheetData>
    <row r="2" spans="1:7">
      <c r="A2" s="441" t="s">
        <v>212</v>
      </c>
      <c r="B2" s="441"/>
      <c r="C2" s="441"/>
      <c r="D2" s="441"/>
      <c r="E2" s="441"/>
      <c r="F2" s="441"/>
      <c r="G2" s="441"/>
    </row>
    <row r="3" spans="1:7">
      <c r="A3" s="36"/>
      <c r="B3" s="7"/>
      <c r="C3" s="7"/>
      <c r="D3" s="36"/>
      <c r="E3" s="36"/>
      <c r="F3" s="36"/>
      <c r="G3" s="7"/>
    </row>
    <row r="4" spans="1:7" ht="73.5" customHeight="1">
      <c r="A4" s="41" t="s">
        <v>100</v>
      </c>
      <c r="B4" s="42" t="s">
        <v>7</v>
      </c>
      <c r="C4" s="100" t="s">
        <v>281</v>
      </c>
      <c r="D4" s="100" t="s">
        <v>314</v>
      </c>
      <c r="E4" s="100" t="s">
        <v>315</v>
      </c>
      <c r="F4" s="42" t="s">
        <v>198</v>
      </c>
      <c r="G4" s="43" t="s">
        <v>215</v>
      </c>
    </row>
    <row r="5" spans="1:7" ht="25.5" customHeight="1">
      <c r="A5" s="24">
        <v>1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</row>
    <row r="6" spans="1:7" ht="26.25" customHeight="1">
      <c r="A6" s="457" t="s">
        <v>71</v>
      </c>
      <c r="B6" s="458"/>
      <c r="C6" s="458"/>
      <c r="D6" s="458"/>
      <c r="E6" s="458"/>
      <c r="F6" s="458"/>
      <c r="G6" s="459"/>
    </row>
    <row r="7" spans="1:7" ht="24.75" customHeight="1">
      <c r="A7" s="39" t="s">
        <v>203</v>
      </c>
      <c r="B7" s="25">
        <v>2050</v>
      </c>
      <c r="C7" s="26">
        <f>SUM(C8:C8)</f>
        <v>0</v>
      </c>
      <c r="D7" s="26">
        <f>SUM(D8:D8)</f>
        <v>0</v>
      </c>
      <c r="E7" s="26">
        <f>SUM(E8:E8)</f>
        <v>0</v>
      </c>
      <c r="F7" s="26">
        <f>E7-D7</f>
        <v>0</v>
      </c>
      <c r="G7" s="46" t="e">
        <f>(E7/D7)*100</f>
        <v>#DIV/0!</v>
      </c>
    </row>
    <row r="8" spans="1:7" ht="21.75" customHeight="1">
      <c r="A8" s="49"/>
      <c r="B8" s="50"/>
      <c r="C8" s="50"/>
      <c r="D8" s="51"/>
      <c r="E8" s="51"/>
      <c r="F8" s="47">
        <f t="shared" ref="F8:F23" si="0">E8-D8</f>
        <v>0</v>
      </c>
      <c r="G8" s="52" t="e">
        <f t="shared" ref="G8:G23" si="1">(E8/D8)*100</f>
        <v>#DIV/0!</v>
      </c>
    </row>
    <row r="9" spans="1:7" s="10" customFormat="1" ht="23.25" customHeight="1">
      <c r="A9" s="56" t="s">
        <v>202</v>
      </c>
      <c r="B9" s="57">
        <v>2060</v>
      </c>
      <c r="C9" s="51">
        <f>SUM(C10:C10)</f>
        <v>0</v>
      </c>
      <c r="D9" s="51">
        <f>SUM(D10:D10)</f>
        <v>0</v>
      </c>
      <c r="E9" s="51">
        <f t="shared" ref="E9" si="2">SUM(E10:E10)</f>
        <v>0</v>
      </c>
      <c r="F9" s="47">
        <f t="shared" si="0"/>
        <v>0</v>
      </c>
      <c r="G9" s="52" t="e">
        <f t="shared" si="1"/>
        <v>#DIV/0!</v>
      </c>
    </row>
    <row r="10" spans="1:7" s="10" customFormat="1" ht="23.25" customHeight="1">
      <c r="A10" s="54"/>
      <c r="B10" s="53"/>
      <c r="C10" s="53"/>
      <c r="D10" s="51"/>
      <c r="E10" s="51"/>
      <c r="F10" s="47">
        <f t="shared" si="0"/>
        <v>0</v>
      </c>
      <c r="G10" s="52" t="e">
        <f t="shared" si="1"/>
        <v>#DIV/0!</v>
      </c>
    </row>
    <row r="11" spans="1:7" s="10" customFormat="1" ht="29.25" customHeight="1">
      <c r="A11" s="460" t="s">
        <v>204</v>
      </c>
      <c r="B11" s="461"/>
      <c r="C11" s="461"/>
      <c r="D11" s="461"/>
      <c r="E11" s="461"/>
      <c r="F11" s="461"/>
      <c r="G11" s="462"/>
    </row>
    <row r="12" spans="1:7" s="10" customFormat="1" ht="42.75" customHeight="1">
      <c r="A12" s="58" t="s">
        <v>181</v>
      </c>
      <c r="B12" s="53"/>
      <c r="C12" s="53"/>
      <c r="D12" s="51"/>
      <c r="E12" s="51"/>
      <c r="F12" s="47"/>
      <c r="G12" s="51"/>
    </row>
    <row r="13" spans="1:7" s="10" customFormat="1" ht="27.75" customHeight="1">
      <c r="A13" s="59" t="s">
        <v>205</v>
      </c>
      <c r="B13" s="57">
        <v>2117</v>
      </c>
      <c r="C13" s="51">
        <f>SUM(C14:C14)</f>
        <v>0</v>
      </c>
      <c r="D13" s="51">
        <f>SUM(D14:D14)</f>
        <v>0</v>
      </c>
      <c r="E13" s="51">
        <f>SUM(E14:E14)</f>
        <v>0</v>
      </c>
      <c r="F13" s="51">
        <f t="shared" si="0"/>
        <v>0</v>
      </c>
      <c r="G13" s="52" t="e">
        <f t="shared" si="1"/>
        <v>#DIV/0!</v>
      </c>
    </row>
    <row r="14" spans="1:7" s="10" customFormat="1" ht="22.5" customHeight="1">
      <c r="A14" s="55"/>
      <c r="B14" s="53"/>
      <c r="C14" s="53"/>
      <c r="D14" s="47"/>
      <c r="E14" s="47"/>
      <c r="F14" s="47">
        <f t="shared" si="0"/>
        <v>0</v>
      </c>
      <c r="G14" s="52" t="e">
        <f t="shared" si="1"/>
        <v>#DIV/0!</v>
      </c>
    </row>
    <row r="15" spans="1:7" s="10" customFormat="1" ht="40.5" customHeight="1">
      <c r="A15" s="60" t="s">
        <v>176</v>
      </c>
      <c r="B15" s="53"/>
      <c r="C15" s="53"/>
      <c r="D15" s="47"/>
      <c r="E15" s="47"/>
      <c r="F15" s="47"/>
      <c r="G15" s="47"/>
    </row>
    <row r="16" spans="1:7" s="10" customFormat="1" ht="29.25" customHeight="1">
      <c r="A16" s="54" t="s">
        <v>205</v>
      </c>
      <c r="B16" s="57">
        <v>2128</v>
      </c>
      <c r="C16" s="51">
        <f>SUM(C17:C17)</f>
        <v>0</v>
      </c>
      <c r="D16" s="51">
        <f>SUM(D17:D17)</f>
        <v>0</v>
      </c>
      <c r="E16" s="51">
        <f>SUM(E17:E17)</f>
        <v>0</v>
      </c>
      <c r="F16" s="51">
        <f t="shared" si="0"/>
        <v>0</v>
      </c>
      <c r="G16" s="52" t="e">
        <f t="shared" si="1"/>
        <v>#DIV/0!</v>
      </c>
    </row>
    <row r="17" spans="1:8" s="10" customFormat="1" ht="23.25" customHeight="1">
      <c r="A17" s="54"/>
      <c r="B17" s="53"/>
      <c r="C17" s="53"/>
      <c r="D17" s="51"/>
      <c r="E17" s="51"/>
      <c r="F17" s="47">
        <f t="shared" si="0"/>
        <v>0</v>
      </c>
      <c r="G17" s="52" t="e">
        <f t="shared" si="1"/>
        <v>#DIV/0!</v>
      </c>
    </row>
    <row r="18" spans="1:8" s="10" customFormat="1" ht="37.5" customHeight="1">
      <c r="A18" s="58" t="s">
        <v>207</v>
      </c>
      <c r="B18" s="53"/>
      <c r="C18" s="53"/>
      <c r="D18" s="47"/>
      <c r="E18" s="47"/>
      <c r="F18" s="47"/>
      <c r="G18" s="48"/>
    </row>
    <row r="19" spans="1:8" s="10" customFormat="1" ht="38.25" customHeight="1">
      <c r="A19" s="61" t="s">
        <v>208</v>
      </c>
      <c r="B19" s="57">
        <v>2123</v>
      </c>
      <c r="C19" s="51">
        <f>SUM(C20:C20)</f>
        <v>0</v>
      </c>
      <c r="D19" s="51">
        <f>SUM(D20:D20)</f>
        <v>0</v>
      </c>
      <c r="E19" s="51">
        <f>SUM(E20:E20)</f>
        <v>0</v>
      </c>
      <c r="F19" s="51">
        <f t="shared" si="0"/>
        <v>0</v>
      </c>
      <c r="G19" s="52" t="e">
        <f t="shared" si="1"/>
        <v>#DIV/0!</v>
      </c>
    </row>
    <row r="20" spans="1:8" s="10" customFormat="1" ht="24.75" customHeight="1">
      <c r="A20" s="54"/>
      <c r="B20" s="53"/>
      <c r="C20" s="53"/>
      <c r="D20" s="51"/>
      <c r="E20" s="51"/>
      <c r="F20" s="51">
        <f t="shared" si="0"/>
        <v>0</v>
      </c>
      <c r="G20" s="52" t="e">
        <f t="shared" si="1"/>
        <v>#DIV/0!</v>
      </c>
    </row>
    <row r="21" spans="1:8" s="10" customFormat="1" ht="26.25" customHeight="1">
      <c r="A21" s="62" t="s">
        <v>209</v>
      </c>
      <c r="B21" s="53"/>
      <c r="C21" s="53"/>
      <c r="D21" s="51"/>
      <c r="E21" s="51"/>
      <c r="F21" s="47"/>
      <c r="G21" s="52"/>
    </row>
    <row r="22" spans="1:8" s="10" customFormat="1" ht="41.25" customHeight="1">
      <c r="A22" s="61" t="s">
        <v>210</v>
      </c>
      <c r="B22" s="57">
        <v>2142</v>
      </c>
      <c r="C22" s="51">
        <f>SUM(C23:C23)</f>
        <v>0</v>
      </c>
      <c r="D22" s="51">
        <f>SUM(D23:D23)</f>
        <v>0</v>
      </c>
      <c r="E22" s="51">
        <f>SUM(E23:E23)</f>
        <v>0</v>
      </c>
      <c r="F22" s="47">
        <f t="shared" si="0"/>
        <v>0</v>
      </c>
      <c r="G22" s="52" t="e">
        <f t="shared" si="1"/>
        <v>#DIV/0!</v>
      </c>
    </row>
    <row r="23" spans="1:8" s="10" customFormat="1" ht="28.5" customHeight="1">
      <c r="A23" s="54"/>
      <c r="B23" s="53"/>
      <c r="C23" s="53"/>
      <c r="D23" s="51"/>
      <c r="E23" s="51"/>
      <c r="F23" s="47">
        <f t="shared" si="0"/>
        <v>0</v>
      </c>
      <c r="G23" s="52" t="e">
        <f t="shared" si="1"/>
        <v>#DIV/0!</v>
      </c>
    </row>
    <row r="24" spans="1:8">
      <c r="A24" s="27"/>
      <c r="B24" s="28"/>
      <c r="C24" s="28"/>
      <c r="D24" s="29"/>
      <c r="E24" s="30"/>
      <c r="F24" s="30"/>
      <c r="G24" s="30"/>
    </row>
    <row r="25" spans="1:8" ht="24.75" customHeight="1">
      <c r="A25" s="11" t="s">
        <v>177</v>
      </c>
      <c r="B25" s="8"/>
      <c r="C25" s="8"/>
      <c r="D25" s="33" t="s">
        <v>57</v>
      </c>
      <c r="E25" s="33"/>
      <c r="F25" s="455" t="s">
        <v>187</v>
      </c>
      <c r="G25" s="455"/>
      <c r="H25" s="35"/>
    </row>
    <row r="26" spans="1:8">
      <c r="A26" s="37" t="s">
        <v>179</v>
      </c>
      <c r="B26" s="38"/>
      <c r="C26" s="44"/>
      <c r="D26" s="38" t="s">
        <v>184</v>
      </c>
      <c r="E26" s="38"/>
      <c r="F26" s="456" t="s">
        <v>114</v>
      </c>
      <c r="G26" s="456"/>
      <c r="H26" s="9"/>
    </row>
    <row r="27" spans="1:8">
      <c r="A27" s="27"/>
      <c r="B27" s="28"/>
      <c r="C27" s="28"/>
      <c r="D27" s="29"/>
      <c r="E27" s="30"/>
      <c r="F27" s="30"/>
      <c r="G27" s="30"/>
    </row>
    <row r="28" spans="1:8">
      <c r="A28" s="27"/>
      <c r="B28" s="28"/>
      <c r="C28" s="28"/>
      <c r="D28" s="29"/>
      <c r="E28" s="30"/>
      <c r="F28" s="30"/>
      <c r="G28" s="30"/>
    </row>
    <row r="29" spans="1:8">
      <c r="A29" s="27"/>
      <c r="B29" s="28"/>
      <c r="C29" s="28"/>
      <c r="D29" s="29"/>
      <c r="E29" s="30"/>
      <c r="F29" s="30"/>
      <c r="G29" s="30"/>
    </row>
    <row r="30" spans="1:8">
      <c r="A30" s="27"/>
      <c r="B30" s="28"/>
      <c r="C30" s="28"/>
      <c r="D30" s="29"/>
      <c r="E30" s="30"/>
      <c r="F30" s="30"/>
      <c r="G30" s="30"/>
    </row>
    <row r="31" spans="1:8">
      <c r="A31" s="27"/>
      <c r="B31" s="28"/>
      <c r="C31" s="28"/>
      <c r="D31" s="29"/>
      <c r="E31" s="30"/>
      <c r="F31" s="30"/>
      <c r="G31" s="30"/>
    </row>
    <row r="32" spans="1:8">
      <c r="A32" s="27"/>
      <c r="B32" s="28"/>
      <c r="C32" s="28"/>
      <c r="D32" s="29"/>
      <c r="E32" s="30"/>
      <c r="F32" s="30"/>
      <c r="G32" s="30"/>
    </row>
    <row r="33" spans="1:7">
      <c r="A33" s="27"/>
      <c r="B33" s="28"/>
      <c r="C33" s="28"/>
      <c r="D33" s="29"/>
      <c r="E33" s="30"/>
      <c r="F33" s="30"/>
      <c r="G33" s="30"/>
    </row>
    <row r="34" spans="1:7">
      <c r="A34" s="27"/>
      <c r="B34" s="28"/>
      <c r="C34" s="28"/>
      <c r="D34" s="29"/>
      <c r="E34" s="30"/>
      <c r="F34" s="30"/>
      <c r="G34" s="30"/>
    </row>
    <row r="35" spans="1:7">
      <c r="A35" s="27"/>
      <c r="B35" s="28"/>
      <c r="C35" s="28"/>
      <c r="D35" s="29"/>
      <c r="E35" s="30"/>
      <c r="F35" s="30"/>
      <c r="G35" s="30"/>
    </row>
    <row r="36" spans="1:7">
      <c r="A36" s="27"/>
      <c r="B36" s="28"/>
      <c r="C36" s="28"/>
      <c r="D36" s="29"/>
      <c r="E36" s="30"/>
      <c r="F36" s="30"/>
      <c r="G36" s="30"/>
    </row>
    <row r="37" spans="1:7">
      <c r="A37" s="27"/>
      <c r="B37" s="28"/>
      <c r="C37" s="28"/>
      <c r="D37" s="29"/>
      <c r="E37" s="30"/>
      <c r="F37" s="30"/>
      <c r="G37" s="30"/>
    </row>
    <row r="38" spans="1:7">
      <c r="A38" s="27"/>
      <c r="B38" s="28"/>
      <c r="C38" s="28"/>
      <c r="D38" s="29"/>
      <c r="E38" s="30"/>
      <c r="F38" s="30"/>
      <c r="G38" s="30"/>
    </row>
    <row r="39" spans="1:7">
      <c r="A39" s="27"/>
      <c r="B39" s="28"/>
      <c r="C39" s="28"/>
      <c r="D39" s="29"/>
      <c r="E39" s="30"/>
      <c r="F39" s="30"/>
      <c r="G39" s="30"/>
    </row>
    <row r="40" spans="1:7">
      <c r="A40" s="27"/>
      <c r="B40" s="28"/>
      <c r="C40" s="28"/>
      <c r="D40" s="29"/>
      <c r="E40" s="30"/>
      <c r="F40" s="30"/>
      <c r="G40" s="30"/>
    </row>
    <row r="41" spans="1:7">
      <c r="A41" s="27"/>
      <c r="B41" s="28"/>
      <c r="C41" s="28"/>
      <c r="D41" s="29"/>
      <c r="E41" s="30"/>
      <c r="F41" s="30"/>
      <c r="G41" s="30"/>
    </row>
    <row r="42" spans="1:7">
      <c r="A42" s="27"/>
      <c r="B42" s="28"/>
      <c r="C42" s="28"/>
      <c r="D42" s="29"/>
      <c r="E42" s="30"/>
      <c r="F42" s="30"/>
      <c r="G42" s="30"/>
    </row>
    <row r="43" spans="1:7">
      <c r="A43" s="27"/>
      <c r="B43" s="28"/>
      <c r="C43" s="28"/>
      <c r="D43" s="29"/>
      <c r="E43" s="30"/>
      <c r="F43" s="30"/>
      <c r="G43" s="30"/>
    </row>
    <row r="44" spans="1:7">
      <c r="A44" s="27"/>
      <c r="B44" s="28"/>
      <c r="C44" s="28"/>
      <c r="D44" s="29"/>
      <c r="E44" s="30"/>
      <c r="F44" s="30"/>
      <c r="G44" s="30"/>
    </row>
    <row r="45" spans="1:7">
      <c r="A45" s="27"/>
      <c r="B45" s="28"/>
      <c r="C45" s="28"/>
      <c r="D45" s="29"/>
      <c r="E45" s="30"/>
      <c r="F45" s="30"/>
      <c r="G45" s="30"/>
    </row>
    <row r="46" spans="1:7">
      <c r="A46" s="27"/>
      <c r="B46" s="28"/>
      <c r="C46" s="28"/>
      <c r="D46" s="29"/>
      <c r="E46" s="30"/>
      <c r="F46" s="30"/>
      <c r="G46" s="30"/>
    </row>
    <row r="47" spans="1:7">
      <c r="A47" s="27"/>
      <c r="B47" s="28"/>
      <c r="C47" s="28"/>
      <c r="D47" s="29"/>
      <c r="E47" s="30"/>
      <c r="F47" s="30"/>
      <c r="G47" s="30"/>
    </row>
    <row r="48" spans="1:7">
      <c r="A48" s="27"/>
      <c r="B48" s="28"/>
      <c r="C48" s="28"/>
      <c r="D48" s="29"/>
      <c r="E48" s="30"/>
      <c r="F48" s="30"/>
      <c r="G48" s="30"/>
    </row>
    <row r="49" spans="1:7">
      <c r="A49" s="27"/>
      <c r="B49" s="28"/>
      <c r="C49" s="28"/>
      <c r="D49" s="29"/>
      <c r="E49" s="30"/>
      <c r="F49" s="30"/>
      <c r="G49" s="30"/>
    </row>
    <row r="50" spans="1:7">
      <c r="A50" s="27"/>
      <c r="B50" s="28"/>
      <c r="C50" s="28"/>
      <c r="D50" s="29"/>
      <c r="E50" s="30"/>
      <c r="F50" s="30"/>
      <c r="G50" s="30"/>
    </row>
    <row r="51" spans="1:7">
      <c r="A51" s="27"/>
      <c r="B51" s="28"/>
      <c r="C51" s="28"/>
      <c r="D51" s="29"/>
      <c r="E51" s="30"/>
      <c r="F51" s="30"/>
      <c r="G51" s="30"/>
    </row>
    <row r="52" spans="1:7">
      <c r="A52" s="27"/>
      <c r="B52" s="28"/>
      <c r="C52" s="28"/>
      <c r="D52" s="29"/>
      <c r="E52" s="30"/>
      <c r="F52" s="30"/>
      <c r="G52" s="30"/>
    </row>
    <row r="53" spans="1:7">
      <c r="A53" s="27"/>
      <c r="B53" s="28"/>
      <c r="C53" s="28"/>
      <c r="D53" s="29"/>
      <c r="E53" s="30"/>
      <c r="F53" s="30"/>
      <c r="G53" s="30"/>
    </row>
    <row r="54" spans="1:7">
      <c r="A54" s="27"/>
      <c r="B54" s="28"/>
      <c r="C54" s="28"/>
      <c r="D54" s="29"/>
      <c r="E54" s="30"/>
      <c r="F54" s="30"/>
      <c r="G54" s="30"/>
    </row>
    <row r="55" spans="1:7">
      <c r="A55" s="27"/>
      <c r="B55" s="28"/>
      <c r="C55" s="28"/>
      <c r="D55" s="29"/>
      <c r="E55" s="30"/>
      <c r="F55" s="30"/>
      <c r="G55" s="30"/>
    </row>
    <row r="56" spans="1:7">
      <c r="A56" s="27"/>
      <c r="B56" s="28"/>
      <c r="C56" s="28"/>
      <c r="D56" s="29"/>
      <c r="E56" s="30"/>
      <c r="F56" s="30"/>
      <c r="G56" s="30"/>
    </row>
    <row r="57" spans="1:7">
      <c r="A57" s="27"/>
      <c r="B57" s="28"/>
      <c r="C57" s="28"/>
      <c r="D57" s="29"/>
      <c r="E57" s="30"/>
      <c r="F57" s="30"/>
      <c r="G57" s="30"/>
    </row>
    <row r="58" spans="1:7">
      <c r="A58" s="27"/>
      <c r="D58" s="31"/>
      <c r="E58" s="32"/>
      <c r="F58" s="32"/>
      <c r="G58" s="32"/>
    </row>
    <row r="59" spans="1:7">
      <c r="A59" s="5"/>
      <c r="D59" s="31"/>
      <c r="E59" s="32"/>
      <c r="F59" s="32"/>
      <c r="G59" s="32"/>
    </row>
    <row r="60" spans="1:7">
      <c r="A60" s="5"/>
      <c r="D60" s="31"/>
      <c r="E60" s="32"/>
      <c r="F60" s="32"/>
      <c r="G60" s="32"/>
    </row>
    <row r="61" spans="1:7">
      <c r="A61" s="5"/>
      <c r="D61" s="31"/>
      <c r="E61" s="32"/>
      <c r="F61" s="32"/>
      <c r="G61" s="32"/>
    </row>
    <row r="62" spans="1:7">
      <c r="A62" s="5"/>
      <c r="D62" s="31"/>
      <c r="E62" s="32"/>
      <c r="F62" s="32"/>
      <c r="G62" s="32"/>
    </row>
    <row r="63" spans="1:7">
      <c r="A63" s="5"/>
      <c r="D63" s="31"/>
      <c r="E63" s="32"/>
      <c r="F63" s="32"/>
      <c r="G63" s="32"/>
    </row>
    <row r="64" spans="1:7">
      <c r="A64" s="5"/>
      <c r="D64" s="31"/>
      <c r="E64" s="32"/>
      <c r="F64" s="32"/>
      <c r="G64" s="32"/>
    </row>
    <row r="65" spans="1:7">
      <c r="A65" s="5"/>
      <c r="D65" s="31"/>
      <c r="E65" s="32"/>
      <c r="F65" s="32"/>
      <c r="G65" s="32"/>
    </row>
    <row r="66" spans="1:7">
      <c r="A66" s="5"/>
      <c r="D66" s="31"/>
      <c r="E66" s="32"/>
      <c r="F66" s="32"/>
      <c r="G66" s="32"/>
    </row>
    <row r="67" spans="1:7">
      <c r="A67" s="5"/>
      <c r="D67" s="31"/>
      <c r="E67" s="32"/>
      <c r="F67" s="32"/>
      <c r="G67" s="32"/>
    </row>
    <row r="68" spans="1:7">
      <c r="A68" s="5"/>
      <c r="D68" s="31"/>
      <c r="E68" s="32"/>
      <c r="F68" s="32"/>
      <c r="G68" s="32"/>
    </row>
    <row r="69" spans="1:7">
      <c r="A69" s="5"/>
      <c r="D69" s="31"/>
      <c r="E69" s="32"/>
      <c r="F69" s="32"/>
      <c r="G69" s="32"/>
    </row>
    <row r="70" spans="1:7">
      <c r="A70" s="5"/>
      <c r="D70" s="31"/>
      <c r="E70" s="32"/>
      <c r="F70" s="32"/>
      <c r="G70" s="32"/>
    </row>
    <row r="71" spans="1:7">
      <c r="A71" s="5"/>
      <c r="D71" s="31"/>
      <c r="E71" s="32"/>
      <c r="F71" s="32"/>
      <c r="G71" s="32"/>
    </row>
    <row r="72" spans="1:7">
      <c r="A72" s="5"/>
      <c r="D72" s="31"/>
      <c r="E72" s="32"/>
      <c r="F72" s="32"/>
      <c r="G72" s="32"/>
    </row>
    <row r="73" spans="1:7">
      <c r="A73" s="5"/>
      <c r="D73" s="31"/>
      <c r="E73" s="32"/>
      <c r="F73" s="32"/>
      <c r="G73" s="32"/>
    </row>
    <row r="74" spans="1:7">
      <c r="A74" s="5"/>
      <c r="D74" s="31"/>
      <c r="E74" s="32"/>
      <c r="F74" s="32"/>
      <c r="G74" s="32"/>
    </row>
    <row r="75" spans="1:7">
      <c r="A75" s="5"/>
      <c r="D75" s="31"/>
      <c r="E75" s="32"/>
      <c r="F75" s="32"/>
      <c r="G75" s="32"/>
    </row>
    <row r="76" spans="1:7">
      <c r="A76" s="5"/>
      <c r="D76" s="31"/>
      <c r="E76" s="32"/>
      <c r="F76" s="32"/>
      <c r="G76" s="32"/>
    </row>
    <row r="77" spans="1:7">
      <c r="A77" s="5"/>
      <c r="D77" s="31"/>
      <c r="E77" s="32"/>
      <c r="F77" s="32"/>
      <c r="G77" s="32"/>
    </row>
    <row r="78" spans="1:7">
      <c r="A78" s="5"/>
      <c r="D78" s="31"/>
      <c r="E78" s="32"/>
      <c r="F78" s="32"/>
      <c r="G78" s="32"/>
    </row>
    <row r="79" spans="1:7">
      <c r="A79" s="5"/>
      <c r="D79" s="31"/>
      <c r="E79" s="32"/>
      <c r="F79" s="32"/>
      <c r="G79" s="32"/>
    </row>
    <row r="80" spans="1:7">
      <c r="A80" s="5"/>
      <c r="D80" s="31"/>
      <c r="E80" s="32"/>
      <c r="F80" s="32"/>
      <c r="G80" s="32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3"/>
  <sheetViews>
    <sheetView view="pageBreakPreview" zoomScale="55" zoomScaleNormal="75" zoomScaleSheetLayoutView="55" workbookViewId="0">
      <selection activeCell="S9" sqref="S9"/>
    </sheetView>
  </sheetViews>
  <sheetFormatPr defaultRowHeight="18.75"/>
  <cols>
    <col min="1" max="1" width="65.5703125" style="2" customWidth="1"/>
    <col min="2" max="2" width="12.7109375" style="4" customWidth="1"/>
    <col min="3" max="5" width="25.7109375" style="342" customWidth="1"/>
    <col min="6" max="7" width="25.7109375" style="4" customWidth="1"/>
    <col min="8" max="8" width="21.140625" style="4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12" t="s">
        <v>171</v>
      </c>
    </row>
    <row r="2" spans="1:9" ht="39" customHeight="1">
      <c r="A2" s="465" t="s">
        <v>81</v>
      </c>
      <c r="B2" s="465"/>
      <c r="C2" s="465"/>
      <c r="D2" s="465"/>
      <c r="E2" s="465"/>
      <c r="F2" s="465"/>
      <c r="G2" s="465"/>
      <c r="H2" s="465"/>
    </row>
    <row r="3" spans="1:9" ht="30" customHeight="1">
      <c r="A3" s="467" t="s">
        <v>188</v>
      </c>
      <c r="B3" s="467"/>
      <c r="C3" s="467"/>
      <c r="D3" s="467"/>
      <c r="E3" s="467"/>
      <c r="F3" s="467"/>
      <c r="G3" s="467"/>
      <c r="H3" s="467"/>
    </row>
    <row r="4" spans="1:9" ht="58.5" customHeight="1">
      <c r="A4" s="463" t="s">
        <v>100</v>
      </c>
      <c r="B4" s="466" t="s">
        <v>7</v>
      </c>
      <c r="C4" s="468" t="s">
        <v>163</v>
      </c>
      <c r="D4" s="468"/>
      <c r="E4" s="469" t="s">
        <v>310</v>
      </c>
      <c r="F4" s="469"/>
      <c r="G4" s="469"/>
      <c r="H4" s="469"/>
    </row>
    <row r="5" spans="1:9" ht="68.25" customHeight="1">
      <c r="A5" s="464"/>
      <c r="B5" s="466"/>
      <c r="C5" s="347" t="s">
        <v>276</v>
      </c>
      <c r="D5" s="347" t="s">
        <v>309</v>
      </c>
      <c r="E5" s="347" t="s">
        <v>94</v>
      </c>
      <c r="F5" s="155" t="s">
        <v>90</v>
      </c>
      <c r="G5" s="67" t="s">
        <v>97</v>
      </c>
      <c r="H5" s="67" t="s">
        <v>98</v>
      </c>
    </row>
    <row r="6" spans="1:9" ht="33.75" customHeight="1">
      <c r="A6" s="14">
        <v>1</v>
      </c>
      <c r="B6" s="13">
        <v>2</v>
      </c>
      <c r="C6" s="14">
        <v>3</v>
      </c>
      <c r="D6" s="346">
        <v>4</v>
      </c>
      <c r="E6" s="14">
        <v>5</v>
      </c>
      <c r="F6" s="13">
        <v>6</v>
      </c>
      <c r="G6" s="14">
        <v>7</v>
      </c>
      <c r="H6" s="13">
        <v>8</v>
      </c>
    </row>
    <row r="7" spans="1:9" s="3" customFormat="1" ht="71.25" customHeight="1">
      <c r="A7" s="15" t="s">
        <v>49</v>
      </c>
      <c r="B7" s="23">
        <v>4000</v>
      </c>
      <c r="C7" s="422">
        <f>SUM(C8:C13)</f>
        <v>753</v>
      </c>
      <c r="D7" s="422">
        <f>SUM(D8:D13)</f>
        <v>483</v>
      </c>
      <c r="E7" s="423">
        <f>SUM(E8:E13)</f>
        <v>156</v>
      </c>
      <c r="F7" s="422">
        <f>SUM(F8:F13)</f>
        <v>483</v>
      </c>
      <c r="G7" s="16">
        <f>F7-E7</f>
        <v>327</v>
      </c>
      <c r="H7" s="177">
        <f>(F7/E7)*100</f>
        <v>309.61538461538464</v>
      </c>
    </row>
    <row r="8" spans="1:9" ht="62.25" customHeight="1">
      <c r="A8" s="17" t="s">
        <v>0</v>
      </c>
      <c r="B8" s="21" t="s">
        <v>83</v>
      </c>
      <c r="C8" s="356">
        <v>0</v>
      </c>
      <c r="D8" s="356">
        <v>0</v>
      </c>
      <c r="E8" s="357">
        <v>0</v>
      </c>
      <c r="F8" s="18">
        <v>0</v>
      </c>
      <c r="G8" s="18">
        <f t="shared" ref="G8:G13" si="0">F8-E8</f>
        <v>0</v>
      </c>
      <c r="H8" s="45" t="e">
        <f t="shared" ref="H8:H13" si="1">(F8/E8)*100</f>
        <v>#DIV/0!</v>
      </c>
    </row>
    <row r="9" spans="1:9" ht="57.75" customHeight="1">
      <c r="A9" s="17" t="s">
        <v>1</v>
      </c>
      <c r="B9" s="21">
        <v>4020</v>
      </c>
      <c r="C9" s="356">
        <v>275</v>
      </c>
      <c r="D9" s="356">
        <v>386</v>
      </c>
      <c r="E9" s="357">
        <v>56</v>
      </c>
      <c r="F9" s="18">
        <v>386</v>
      </c>
      <c r="G9" s="18">
        <f t="shared" si="0"/>
        <v>330</v>
      </c>
      <c r="H9" s="45">
        <f t="shared" si="1"/>
        <v>689.28571428571433</v>
      </c>
    </row>
    <row r="10" spans="1:9" ht="70.5" customHeight="1">
      <c r="A10" s="17" t="s">
        <v>15</v>
      </c>
      <c r="B10" s="21">
        <v>4030</v>
      </c>
      <c r="C10" s="356">
        <v>81</v>
      </c>
      <c r="D10" s="356">
        <v>32</v>
      </c>
      <c r="E10" s="357">
        <v>100</v>
      </c>
      <c r="F10" s="18">
        <v>32</v>
      </c>
      <c r="G10" s="18">
        <f t="shared" si="0"/>
        <v>-68</v>
      </c>
      <c r="H10" s="18">
        <f t="shared" si="1"/>
        <v>32</v>
      </c>
    </row>
    <row r="11" spans="1:9" ht="59.25" customHeight="1">
      <c r="A11" s="17" t="s">
        <v>2</v>
      </c>
      <c r="B11" s="21">
        <v>4040</v>
      </c>
      <c r="C11" s="356">
        <v>10</v>
      </c>
      <c r="D11" s="356">
        <v>0</v>
      </c>
      <c r="E11" s="357">
        <v>0</v>
      </c>
      <c r="F11" s="18">
        <v>0</v>
      </c>
      <c r="G11" s="18">
        <f t="shared" si="0"/>
        <v>0</v>
      </c>
      <c r="H11" s="45" t="e">
        <f t="shared" si="1"/>
        <v>#DIV/0!</v>
      </c>
    </row>
    <row r="12" spans="1:9" ht="70.5" customHeight="1">
      <c r="A12" s="17" t="s">
        <v>41</v>
      </c>
      <c r="B12" s="21">
        <v>4050</v>
      </c>
      <c r="C12" s="356">
        <v>387</v>
      </c>
      <c r="D12" s="356">
        <v>65</v>
      </c>
      <c r="E12" s="357">
        <v>0</v>
      </c>
      <c r="F12" s="18">
        <v>65</v>
      </c>
      <c r="G12" s="18">
        <f t="shared" si="0"/>
        <v>65</v>
      </c>
      <c r="H12" s="45" t="e">
        <f t="shared" si="1"/>
        <v>#DIV/0!</v>
      </c>
    </row>
    <row r="13" spans="1:9" ht="59.25" customHeight="1">
      <c r="A13" s="17" t="s">
        <v>123</v>
      </c>
      <c r="B13" s="21">
        <v>4060</v>
      </c>
      <c r="C13" s="356">
        <v>0</v>
      </c>
      <c r="D13" s="356">
        <v>0</v>
      </c>
      <c r="E13" s="357">
        <v>0</v>
      </c>
      <c r="F13" s="18">
        <v>0</v>
      </c>
      <c r="G13" s="18">
        <f t="shared" si="0"/>
        <v>0</v>
      </c>
      <c r="H13" s="45" t="e">
        <f t="shared" si="1"/>
        <v>#DIV/0!</v>
      </c>
    </row>
    <row r="14" spans="1:9" ht="20.25">
      <c r="A14" s="19"/>
      <c r="B14" s="19"/>
      <c r="C14" s="358"/>
      <c r="D14" s="358"/>
      <c r="E14" s="358"/>
      <c r="F14" s="19"/>
      <c r="G14" s="19"/>
      <c r="H14" s="19"/>
    </row>
    <row r="15" spans="1:9" s="1" customFormat="1" ht="19.5" customHeight="1">
      <c r="A15" s="22"/>
      <c r="B15" s="20"/>
      <c r="C15" s="359"/>
      <c r="D15" s="359"/>
      <c r="E15" s="359"/>
      <c r="F15" s="20"/>
      <c r="G15" s="20"/>
      <c r="H15" s="20"/>
      <c r="I15" s="2"/>
    </row>
    <row r="16" spans="1:9" ht="42" customHeight="1">
      <c r="A16" s="391" t="s">
        <v>313</v>
      </c>
      <c r="B16" s="392"/>
      <c r="C16" s="470" t="s">
        <v>88</v>
      </c>
      <c r="D16" s="470"/>
      <c r="E16" s="360"/>
      <c r="F16" s="471" t="s">
        <v>317</v>
      </c>
      <c r="G16" s="472"/>
      <c r="H16" s="358"/>
    </row>
    <row r="17" spans="1:7" s="1" customFormat="1" ht="27.75" customHeight="1">
      <c r="A17" s="380" t="s">
        <v>45</v>
      </c>
      <c r="B17" s="2"/>
      <c r="C17" s="442" t="s">
        <v>46</v>
      </c>
      <c r="D17" s="442"/>
      <c r="E17" s="2"/>
      <c r="F17" s="440" t="s">
        <v>114</v>
      </c>
      <c r="G17" s="440"/>
    </row>
    <row r="18" spans="1:7">
      <c r="A18" s="6"/>
    </row>
    <row r="19" spans="1:7">
      <c r="A19" s="6"/>
    </row>
    <row r="20" spans="1:7">
      <c r="A20" s="6"/>
    </row>
    <row r="21" spans="1:7">
      <c r="A21" s="6"/>
    </row>
    <row r="22" spans="1:7">
      <c r="A22" s="6"/>
    </row>
    <row r="23" spans="1:7">
      <c r="A23" s="6"/>
    </row>
    <row r="24" spans="1:7">
      <c r="A24" s="6"/>
    </row>
    <row r="25" spans="1:7">
      <c r="A25" s="6"/>
    </row>
    <row r="26" spans="1:7">
      <c r="A26" s="6"/>
    </row>
    <row r="27" spans="1:7">
      <c r="A27" s="6"/>
    </row>
    <row r="28" spans="1:7">
      <c r="A28" s="6"/>
    </row>
    <row r="29" spans="1:7">
      <c r="A29" s="6"/>
    </row>
    <row r="30" spans="1:7">
      <c r="A30" s="6"/>
    </row>
    <row r="31" spans="1:7">
      <c r="A31" s="6"/>
    </row>
    <row r="32" spans="1:7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</sheetData>
  <mergeCells count="10">
    <mergeCell ref="A4:A5"/>
    <mergeCell ref="A2:H2"/>
    <mergeCell ref="B4:B5"/>
    <mergeCell ref="A3:H3"/>
    <mergeCell ref="C17:D17"/>
    <mergeCell ref="C4:D4"/>
    <mergeCell ref="E4:H4"/>
    <mergeCell ref="C16:D16"/>
    <mergeCell ref="F17:G17"/>
    <mergeCell ref="F16:G16"/>
  </mergeCells>
  <phoneticPr fontId="0" type="noConversion"/>
  <pageMargins left="0.59055118110236227" right="0.59055118110236227" top="0.98425196850393704" bottom="0.59055118110236227" header="0" footer="0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66"/>
  <sheetViews>
    <sheetView view="pageBreakPreview" zoomScale="60" workbookViewId="0">
      <selection activeCell="N24" sqref="N24"/>
    </sheetView>
  </sheetViews>
  <sheetFormatPr defaultRowHeight="18.75"/>
  <cols>
    <col min="1" max="1" width="70.28515625" style="63" customWidth="1"/>
    <col min="2" max="2" width="13.85546875" style="64" customWidth="1"/>
    <col min="3" max="3" width="19.85546875" style="64" customWidth="1"/>
    <col min="4" max="4" width="21.28515625" style="64" customWidth="1"/>
    <col min="5" max="5" width="23.42578125" style="64" customWidth="1"/>
    <col min="6" max="6" width="22.28515625" style="64" customWidth="1"/>
    <col min="7" max="7" width="24.140625" style="64" customWidth="1"/>
    <col min="8" max="16384" width="9.140625" style="63"/>
  </cols>
  <sheetData>
    <row r="2" spans="1:7" ht="33.75" customHeight="1">
      <c r="A2" s="475" t="s">
        <v>213</v>
      </c>
      <c r="B2" s="475"/>
      <c r="C2" s="475"/>
      <c r="D2" s="475"/>
      <c r="E2" s="475"/>
      <c r="F2" s="475"/>
      <c r="G2" s="475"/>
    </row>
    <row r="3" spans="1:7" ht="28.5" customHeight="1">
      <c r="A3" s="65"/>
      <c r="B3" s="66"/>
      <c r="C3" s="66"/>
      <c r="D3" s="348"/>
      <c r="E3" s="348"/>
      <c r="F3" s="65"/>
      <c r="G3" s="66"/>
    </row>
    <row r="4" spans="1:7" ht="62.25" customHeight="1">
      <c r="A4" s="99" t="s">
        <v>100</v>
      </c>
      <c r="B4" s="100" t="s">
        <v>7</v>
      </c>
      <c r="C4" s="79" t="s">
        <v>281</v>
      </c>
      <c r="D4" s="79" t="s">
        <v>318</v>
      </c>
      <c r="E4" s="79" t="s">
        <v>315</v>
      </c>
      <c r="F4" s="100" t="s">
        <v>198</v>
      </c>
      <c r="G4" s="101" t="s">
        <v>215</v>
      </c>
    </row>
    <row r="5" spans="1:7" ht="23.25" customHeight="1">
      <c r="A5" s="102">
        <v>1</v>
      </c>
      <c r="B5" s="103">
        <v>2</v>
      </c>
      <c r="C5" s="345">
        <v>3</v>
      </c>
      <c r="D5" s="345">
        <v>4</v>
      </c>
      <c r="E5" s="345">
        <v>5</v>
      </c>
      <c r="F5" s="103">
        <v>6</v>
      </c>
      <c r="G5" s="103">
        <v>7</v>
      </c>
    </row>
    <row r="6" spans="1:7" ht="39" customHeight="1">
      <c r="A6" s="104" t="s">
        <v>49</v>
      </c>
      <c r="B6" s="105">
        <v>4000</v>
      </c>
      <c r="C6" s="350">
        <f>C7+C8+C17+C31+C35+C43</f>
        <v>753</v>
      </c>
      <c r="D6" s="350">
        <f>D7+D8+D17+D35+D43</f>
        <v>156</v>
      </c>
      <c r="E6" s="350">
        <f>E7+E8+E17+E31+E35+E43</f>
        <v>483</v>
      </c>
      <c r="F6" s="106">
        <f>E6-D6</f>
        <v>327</v>
      </c>
      <c r="G6" s="106">
        <f>(E6/D6)*100</f>
        <v>309.61538461538464</v>
      </c>
    </row>
    <row r="7" spans="1:7" ht="33" hidden="1" customHeight="1">
      <c r="A7" s="272" t="s">
        <v>0</v>
      </c>
      <c r="B7" s="276">
        <v>4010</v>
      </c>
      <c r="C7" s="361">
        <v>0</v>
      </c>
      <c r="D7" s="362">
        <v>0</v>
      </c>
      <c r="E7" s="361">
        <v>0</v>
      </c>
      <c r="F7" s="274">
        <f t="shared" ref="F7:F43" si="0">E7-D7</f>
        <v>0</v>
      </c>
      <c r="G7" s="275" t="e">
        <f t="shared" ref="G7:G43" si="1">(E7/D7)*100</f>
        <v>#DIV/0!</v>
      </c>
    </row>
    <row r="8" spans="1:7" s="158" customFormat="1" ht="27.75" customHeight="1">
      <c r="A8" s="156" t="s">
        <v>1</v>
      </c>
      <c r="B8" s="157">
        <v>4020</v>
      </c>
      <c r="C8" s="288">
        <f>SUM(C9:C16)</f>
        <v>275</v>
      </c>
      <c r="D8" s="288">
        <f>SUM(D9:D16)</f>
        <v>56</v>
      </c>
      <c r="E8" s="288">
        <f>SUM(E9:E16)</f>
        <v>386</v>
      </c>
      <c r="F8" s="289">
        <f t="shared" ref="F8:F15" si="2">E8-D8</f>
        <v>330</v>
      </c>
      <c r="G8" s="427">
        <f t="shared" ref="G8:G16" si="3">(E8/D8)*100</f>
        <v>689.28571428571433</v>
      </c>
    </row>
    <row r="9" spans="1:7" s="158" customFormat="1" ht="24" customHeight="1">
      <c r="A9" s="317" t="s">
        <v>282</v>
      </c>
      <c r="B9" s="162"/>
      <c r="C9" s="319">
        <v>98</v>
      </c>
      <c r="D9" s="164">
        <v>0</v>
      </c>
      <c r="E9" s="319">
        <v>0</v>
      </c>
      <c r="F9" s="178">
        <f t="shared" si="2"/>
        <v>0</v>
      </c>
      <c r="G9" s="179" t="e">
        <f t="shared" si="3"/>
        <v>#DIV/0!</v>
      </c>
    </row>
    <row r="10" spans="1:7" s="158" customFormat="1" ht="29.25" customHeight="1">
      <c r="A10" s="318" t="s">
        <v>283</v>
      </c>
      <c r="B10" s="162"/>
      <c r="C10" s="319">
        <v>61</v>
      </c>
      <c r="D10" s="160">
        <v>0</v>
      </c>
      <c r="E10" s="319">
        <v>0</v>
      </c>
      <c r="F10" s="178">
        <f t="shared" ref="F10" si="4">E10-D10</f>
        <v>0</v>
      </c>
      <c r="G10" s="179" t="e">
        <f t="shared" ref="G10" si="5">(E10/D10)*100</f>
        <v>#DIV/0!</v>
      </c>
    </row>
    <row r="11" spans="1:7" s="158" customFormat="1" ht="29.25" customHeight="1">
      <c r="A11" s="318" t="s">
        <v>331</v>
      </c>
      <c r="B11" s="162"/>
      <c r="C11" s="319">
        <v>0</v>
      </c>
      <c r="D11" s="319">
        <v>56</v>
      </c>
      <c r="E11" s="319">
        <v>0</v>
      </c>
      <c r="F11" s="178">
        <f t="shared" si="2"/>
        <v>-56</v>
      </c>
      <c r="G11" s="179">
        <f t="shared" si="3"/>
        <v>0</v>
      </c>
    </row>
    <row r="12" spans="1:7" s="158" customFormat="1" ht="21.75" customHeight="1">
      <c r="A12" s="161" t="s">
        <v>284</v>
      </c>
      <c r="B12" s="162"/>
      <c r="C12" s="164">
        <v>45</v>
      </c>
      <c r="D12" s="160">
        <v>0</v>
      </c>
      <c r="E12" s="164">
        <v>0</v>
      </c>
      <c r="F12" s="178">
        <f t="shared" si="2"/>
        <v>0</v>
      </c>
      <c r="G12" s="181" t="e">
        <f t="shared" si="3"/>
        <v>#DIV/0!</v>
      </c>
    </row>
    <row r="13" spans="1:7" s="158" customFormat="1" ht="21.75" customHeight="1">
      <c r="A13" s="399" t="s">
        <v>332</v>
      </c>
      <c r="B13" s="400"/>
      <c r="C13" s="401">
        <v>0</v>
      </c>
      <c r="D13" s="402">
        <v>0</v>
      </c>
      <c r="E13" s="401">
        <v>100</v>
      </c>
      <c r="F13" s="178">
        <f t="shared" ref="F13" si="6">E13-D13</f>
        <v>100</v>
      </c>
      <c r="G13" s="181" t="e">
        <f t="shared" ref="G13" si="7">(E13/D13)*100</f>
        <v>#DIV/0!</v>
      </c>
    </row>
    <row r="14" spans="1:7" s="158" customFormat="1" ht="21.75" customHeight="1">
      <c r="A14" s="399" t="s">
        <v>333</v>
      </c>
      <c r="B14" s="400"/>
      <c r="C14" s="401">
        <v>0</v>
      </c>
      <c r="D14" s="402">
        <v>0</v>
      </c>
      <c r="E14" s="401">
        <v>216</v>
      </c>
      <c r="F14" s="178">
        <f t="shared" ref="F14" si="8">E14-D14</f>
        <v>216</v>
      </c>
      <c r="G14" s="181" t="e">
        <f t="shared" ref="G14" si="9">(E14/D14)*100</f>
        <v>#DIV/0!</v>
      </c>
    </row>
    <row r="15" spans="1:7" s="158" customFormat="1" ht="21.75" customHeight="1">
      <c r="A15" s="323" t="s">
        <v>300</v>
      </c>
      <c r="B15" s="320"/>
      <c r="C15" s="363">
        <v>38</v>
      </c>
      <c r="D15" s="364">
        <v>0</v>
      </c>
      <c r="E15" s="363">
        <v>0</v>
      </c>
      <c r="F15" s="324">
        <f t="shared" si="2"/>
        <v>0</v>
      </c>
      <c r="G15" s="325" t="e">
        <f t="shared" si="3"/>
        <v>#DIV/0!</v>
      </c>
    </row>
    <row r="16" spans="1:7" ht="21.75" customHeight="1">
      <c r="A16" s="161" t="s">
        <v>285</v>
      </c>
      <c r="B16" s="103"/>
      <c r="C16" s="164">
        <v>33</v>
      </c>
      <c r="D16" s="163">
        <v>0</v>
      </c>
      <c r="E16" s="164">
        <v>70</v>
      </c>
      <c r="F16" s="178">
        <f t="shared" si="0"/>
        <v>70</v>
      </c>
      <c r="G16" s="181" t="e">
        <f t="shared" si="3"/>
        <v>#DIV/0!</v>
      </c>
    </row>
    <row r="17" spans="1:12" s="68" customFormat="1" ht="38.25" customHeight="1">
      <c r="A17" s="156" t="s">
        <v>15</v>
      </c>
      <c r="B17" s="157">
        <v>4030</v>
      </c>
      <c r="C17" s="365">
        <f>SUM(C18:C30)</f>
        <v>81</v>
      </c>
      <c r="D17" s="365">
        <f>D18</f>
        <v>100</v>
      </c>
      <c r="E17" s="365">
        <f>SUM(E18:E30)</f>
        <v>32</v>
      </c>
      <c r="F17" s="289">
        <f t="shared" si="0"/>
        <v>-68</v>
      </c>
      <c r="G17" s="289">
        <f t="shared" si="1"/>
        <v>32</v>
      </c>
    </row>
    <row r="18" spans="1:12" s="68" customFormat="1" ht="23.25" customHeight="1">
      <c r="A18" s="165" t="s">
        <v>237</v>
      </c>
      <c r="B18" s="166"/>
      <c r="C18" s="176">
        <v>41</v>
      </c>
      <c r="D18" s="164">
        <v>100</v>
      </c>
      <c r="E18" s="176">
        <v>0</v>
      </c>
      <c r="F18" s="178">
        <f t="shared" si="0"/>
        <v>-100</v>
      </c>
      <c r="G18" s="107">
        <f t="shared" si="1"/>
        <v>0</v>
      </c>
      <c r="L18" s="180"/>
    </row>
    <row r="19" spans="1:12" s="68" customFormat="1" ht="23.25" customHeight="1">
      <c r="A19" s="175" t="s">
        <v>243</v>
      </c>
      <c r="B19" s="166"/>
      <c r="C19" s="176">
        <v>11</v>
      </c>
      <c r="D19" s="164">
        <v>0</v>
      </c>
      <c r="E19" s="164">
        <v>0</v>
      </c>
      <c r="F19" s="178">
        <f t="shared" ref="F19:F30" si="10">E19-D19</f>
        <v>0</v>
      </c>
      <c r="G19" s="179" t="e">
        <f t="shared" ref="G19:G30" si="11">(E19/D19)*100</f>
        <v>#DIV/0!</v>
      </c>
    </row>
    <row r="20" spans="1:12" s="68" customFormat="1" ht="23.25" customHeight="1">
      <c r="A20" s="175" t="s">
        <v>286</v>
      </c>
      <c r="B20" s="166"/>
      <c r="C20" s="176">
        <v>5</v>
      </c>
      <c r="D20" s="164">
        <v>0</v>
      </c>
      <c r="E20" s="164">
        <v>0</v>
      </c>
      <c r="F20" s="178">
        <f t="shared" si="10"/>
        <v>0</v>
      </c>
      <c r="G20" s="179" t="e">
        <f t="shared" si="11"/>
        <v>#DIV/0!</v>
      </c>
    </row>
    <row r="21" spans="1:12" s="68" customFormat="1" ht="27" customHeight="1">
      <c r="A21" s="174" t="s">
        <v>290</v>
      </c>
      <c r="B21" s="166"/>
      <c r="C21" s="176">
        <v>5</v>
      </c>
      <c r="D21" s="164">
        <v>0</v>
      </c>
      <c r="E21" s="164">
        <v>0</v>
      </c>
      <c r="F21" s="178">
        <f t="shared" si="10"/>
        <v>0</v>
      </c>
      <c r="G21" s="179" t="e">
        <f t="shared" si="11"/>
        <v>#DIV/0!</v>
      </c>
    </row>
    <row r="22" spans="1:12" s="68" customFormat="1" ht="23.25" customHeight="1">
      <c r="A22" s="165" t="s">
        <v>287</v>
      </c>
      <c r="B22" s="166"/>
      <c r="C22" s="164">
        <v>8</v>
      </c>
      <c r="D22" s="164">
        <v>0</v>
      </c>
      <c r="E22" s="164">
        <v>0</v>
      </c>
      <c r="F22" s="178">
        <f t="shared" si="10"/>
        <v>0</v>
      </c>
      <c r="G22" s="179" t="e">
        <f t="shared" si="11"/>
        <v>#DIV/0!</v>
      </c>
    </row>
    <row r="23" spans="1:12" s="68" customFormat="1" ht="23.25" customHeight="1">
      <c r="A23" s="403" t="s">
        <v>335</v>
      </c>
      <c r="B23" s="300"/>
      <c r="C23" s="301">
        <v>0</v>
      </c>
      <c r="D23" s="301">
        <v>0</v>
      </c>
      <c r="E23" s="405">
        <v>15</v>
      </c>
      <c r="F23" s="302">
        <f t="shared" si="10"/>
        <v>15</v>
      </c>
      <c r="G23" s="303" t="e">
        <f t="shared" si="11"/>
        <v>#DIV/0!</v>
      </c>
    </row>
    <row r="24" spans="1:12" s="68" customFormat="1" ht="23.25" customHeight="1">
      <c r="A24" s="404" t="s">
        <v>336</v>
      </c>
      <c r="B24" s="300"/>
      <c r="C24" s="301">
        <v>0</v>
      </c>
      <c r="D24" s="301">
        <v>0</v>
      </c>
      <c r="E24" s="405">
        <v>4</v>
      </c>
      <c r="F24" s="302">
        <f t="shared" si="10"/>
        <v>4</v>
      </c>
      <c r="G24" s="303" t="e">
        <f t="shared" si="11"/>
        <v>#DIV/0!</v>
      </c>
    </row>
    <row r="25" spans="1:12" s="68" customFormat="1" ht="23.25" customHeight="1">
      <c r="A25" s="404" t="s">
        <v>337</v>
      </c>
      <c r="B25" s="300"/>
      <c r="C25" s="301">
        <v>0</v>
      </c>
      <c r="D25" s="301">
        <v>0</v>
      </c>
      <c r="E25" s="405">
        <v>3</v>
      </c>
      <c r="F25" s="302">
        <f t="shared" si="10"/>
        <v>3</v>
      </c>
      <c r="G25" s="303" t="e">
        <f t="shared" si="11"/>
        <v>#DIV/0!</v>
      </c>
    </row>
    <row r="26" spans="1:12" s="68" customFormat="1" ht="23.25" customHeight="1">
      <c r="A26" s="304" t="s">
        <v>338</v>
      </c>
      <c r="B26" s="300"/>
      <c r="C26" s="301">
        <v>0</v>
      </c>
      <c r="D26" s="301">
        <v>0</v>
      </c>
      <c r="E26" s="301">
        <v>3</v>
      </c>
      <c r="F26" s="302">
        <f t="shared" si="10"/>
        <v>3</v>
      </c>
      <c r="G26" s="303" t="e">
        <f t="shared" si="11"/>
        <v>#DIV/0!</v>
      </c>
    </row>
    <row r="27" spans="1:12" s="68" customFormat="1" ht="23.25" customHeight="1">
      <c r="A27" s="304" t="s">
        <v>339</v>
      </c>
      <c r="B27" s="300"/>
      <c r="C27" s="301">
        <v>0</v>
      </c>
      <c r="D27" s="301">
        <v>0</v>
      </c>
      <c r="E27" s="301">
        <v>5</v>
      </c>
      <c r="F27" s="302">
        <f t="shared" si="10"/>
        <v>5</v>
      </c>
      <c r="G27" s="303" t="e">
        <f t="shared" si="11"/>
        <v>#DIV/0!</v>
      </c>
    </row>
    <row r="28" spans="1:12" s="68" customFormat="1" ht="23.25" customHeight="1">
      <c r="A28" s="304" t="s">
        <v>340</v>
      </c>
      <c r="B28" s="300"/>
      <c r="C28" s="301">
        <v>0</v>
      </c>
      <c r="D28" s="301">
        <v>0</v>
      </c>
      <c r="E28" s="301">
        <v>2</v>
      </c>
      <c r="F28" s="302">
        <f t="shared" si="10"/>
        <v>2</v>
      </c>
      <c r="G28" s="303" t="e">
        <f t="shared" si="11"/>
        <v>#DIV/0!</v>
      </c>
    </row>
    <row r="29" spans="1:12" s="68" customFormat="1" ht="23.25" customHeight="1">
      <c r="A29" s="318" t="s">
        <v>289</v>
      </c>
      <c r="B29" s="320"/>
      <c r="C29" s="319">
        <v>3</v>
      </c>
      <c r="D29" s="363">
        <v>0</v>
      </c>
      <c r="E29" s="319"/>
      <c r="F29" s="321">
        <f t="shared" si="10"/>
        <v>0</v>
      </c>
      <c r="G29" s="322" t="e">
        <f t="shared" si="11"/>
        <v>#DIV/0!</v>
      </c>
    </row>
    <row r="30" spans="1:12" s="68" customFormat="1" ht="23.25" customHeight="1">
      <c r="A30" s="165" t="s">
        <v>288</v>
      </c>
      <c r="B30" s="166"/>
      <c r="C30" s="164">
        <v>8</v>
      </c>
      <c r="D30" s="164">
        <v>0</v>
      </c>
      <c r="E30" s="164"/>
      <c r="F30" s="178">
        <f t="shared" si="10"/>
        <v>0</v>
      </c>
      <c r="G30" s="179" t="e">
        <f t="shared" si="11"/>
        <v>#DIV/0!</v>
      </c>
    </row>
    <row r="31" spans="1:12" s="68" customFormat="1" ht="31.5" customHeight="1">
      <c r="A31" s="156" t="s">
        <v>2</v>
      </c>
      <c r="B31" s="157">
        <v>4040</v>
      </c>
      <c r="C31" s="288">
        <f>SUM(C32:C34)</f>
        <v>10</v>
      </c>
      <c r="D31" s="163">
        <f>SUM(D32:D34)</f>
        <v>0</v>
      </c>
      <c r="E31" s="288">
        <f>SUM(E32:E34)</f>
        <v>0</v>
      </c>
      <c r="F31" s="289">
        <f t="shared" si="0"/>
        <v>0</v>
      </c>
      <c r="G31" s="290" t="e">
        <f t="shared" si="1"/>
        <v>#DIV/0!</v>
      </c>
    </row>
    <row r="32" spans="1:12" s="68" customFormat="1" ht="38.25" customHeight="1">
      <c r="A32" s="174" t="s">
        <v>293</v>
      </c>
      <c r="B32" s="173"/>
      <c r="C32" s="164">
        <v>5</v>
      </c>
      <c r="D32" s="366">
        <v>0</v>
      </c>
      <c r="E32" s="164"/>
      <c r="F32" s="178">
        <f t="shared" si="0"/>
        <v>0</v>
      </c>
      <c r="G32" s="179" t="e">
        <f t="shared" si="1"/>
        <v>#DIV/0!</v>
      </c>
    </row>
    <row r="33" spans="1:7" s="68" customFormat="1" ht="26.25" customHeight="1">
      <c r="A33" s="318" t="s">
        <v>291</v>
      </c>
      <c r="B33" s="173"/>
      <c r="C33" s="164">
        <v>3</v>
      </c>
      <c r="D33" s="366">
        <v>0</v>
      </c>
      <c r="E33" s="164"/>
      <c r="F33" s="178">
        <f t="shared" si="0"/>
        <v>0</v>
      </c>
      <c r="G33" s="179" t="e">
        <f t="shared" si="1"/>
        <v>#DIV/0!</v>
      </c>
    </row>
    <row r="34" spans="1:7" s="68" customFormat="1" ht="26.25" customHeight="1">
      <c r="A34" s="318" t="s">
        <v>292</v>
      </c>
      <c r="B34" s="108"/>
      <c r="C34" s="164">
        <v>2</v>
      </c>
      <c r="D34" s="367">
        <v>0</v>
      </c>
      <c r="E34" s="164"/>
      <c r="F34" s="107">
        <f t="shared" ref="F34" si="12">E34-D34</f>
        <v>0</v>
      </c>
      <c r="G34" s="179" t="e">
        <f t="shared" ref="G34" si="13">(E34/D34)*100</f>
        <v>#DIV/0!</v>
      </c>
    </row>
    <row r="35" spans="1:7" s="68" customFormat="1" ht="40.5" customHeight="1">
      <c r="A35" s="156" t="s">
        <v>41</v>
      </c>
      <c r="B35" s="157">
        <v>4050</v>
      </c>
      <c r="C35" s="365">
        <f>SUM(C36:C42)</f>
        <v>387</v>
      </c>
      <c r="D35" s="368">
        <f>SUM(D36:D42)</f>
        <v>0</v>
      </c>
      <c r="E35" s="365">
        <f>SUM(E36:E42)</f>
        <v>65</v>
      </c>
      <c r="F35" s="289">
        <f t="shared" si="0"/>
        <v>65</v>
      </c>
      <c r="G35" s="181" t="e">
        <f t="shared" si="1"/>
        <v>#DIV/0!</v>
      </c>
    </row>
    <row r="36" spans="1:7" s="68" customFormat="1" ht="27" customHeight="1">
      <c r="A36" s="318" t="s">
        <v>294</v>
      </c>
      <c r="B36" s="173"/>
      <c r="C36" s="319">
        <v>17</v>
      </c>
      <c r="D36" s="369">
        <v>0</v>
      </c>
      <c r="E36" s="319">
        <v>0</v>
      </c>
      <c r="F36" s="178">
        <f t="shared" ref="F36:F40" si="14">E36-D36</f>
        <v>0</v>
      </c>
      <c r="G36" s="179" t="e">
        <f t="shared" ref="G36:G40" si="15">(E36/D36)*100</f>
        <v>#DIV/0!</v>
      </c>
    </row>
    <row r="37" spans="1:7" s="68" customFormat="1" ht="40.5" customHeight="1">
      <c r="A37" s="318" t="s">
        <v>334</v>
      </c>
      <c r="B37" s="173"/>
      <c r="C37" s="319">
        <v>0</v>
      </c>
      <c r="D37" s="369">
        <v>0</v>
      </c>
      <c r="E37" s="319">
        <v>65</v>
      </c>
      <c r="F37" s="178">
        <f t="shared" ref="F37" si="16">E37-D37</f>
        <v>65</v>
      </c>
      <c r="G37" s="179" t="e">
        <f t="shared" ref="G37" si="17">(E37/D37)*100</f>
        <v>#DIV/0!</v>
      </c>
    </row>
    <row r="38" spans="1:7" s="68" customFormat="1" ht="24" customHeight="1">
      <c r="A38" s="318" t="s">
        <v>295</v>
      </c>
      <c r="B38" s="173"/>
      <c r="C38" s="319">
        <v>30</v>
      </c>
      <c r="D38" s="369">
        <v>0</v>
      </c>
      <c r="E38" s="369">
        <v>0</v>
      </c>
      <c r="F38" s="178">
        <f t="shared" si="14"/>
        <v>0</v>
      </c>
      <c r="G38" s="179" t="e">
        <f t="shared" si="15"/>
        <v>#DIV/0!</v>
      </c>
    </row>
    <row r="39" spans="1:7" s="68" customFormat="1" ht="25.5" customHeight="1">
      <c r="A39" s="318" t="s">
        <v>296</v>
      </c>
      <c r="B39" s="173"/>
      <c r="C39" s="319">
        <v>207</v>
      </c>
      <c r="D39" s="369">
        <v>0</v>
      </c>
      <c r="E39" s="369">
        <v>0</v>
      </c>
      <c r="F39" s="178">
        <f t="shared" si="14"/>
        <v>0</v>
      </c>
      <c r="G39" s="179" t="e">
        <f t="shared" si="15"/>
        <v>#DIV/0!</v>
      </c>
    </row>
    <row r="40" spans="1:7" s="68" customFormat="1" ht="30" customHeight="1">
      <c r="A40" s="318" t="s">
        <v>297</v>
      </c>
      <c r="B40" s="173"/>
      <c r="C40" s="319">
        <v>10</v>
      </c>
      <c r="D40" s="369">
        <v>0</v>
      </c>
      <c r="E40" s="369">
        <v>0</v>
      </c>
      <c r="F40" s="178">
        <f t="shared" si="14"/>
        <v>0</v>
      </c>
      <c r="G40" s="179" t="e">
        <f t="shared" si="15"/>
        <v>#DIV/0!</v>
      </c>
    </row>
    <row r="41" spans="1:7" s="68" customFormat="1" ht="39" customHeight="1">
      <c r="A41" s="323" t="s">
        <v>299</v>
      </c>
      <c r="B41" s="320"/>
      <c r="C41" s="363">
        <v>75</v>
      </c>
      <c r="D41" s="364">
        <v>0</v>
      </c>
      <c r="E41" s="364">
        <v>0</v>
      </c>
      <c r="F41" s="324">
        <f t="shared" si="0"/>
        <v>0</v>
      </c>
      <c r="G41" s="325" t="e">
        <f t="shared" si="1"/>
        <v>#DIV/0!</v>
      </c>
    </row>
    <row r="42" spans="1:7" s="68" customFormat="1" ht="21" customHeight="1">
      <c r="A42" s="161" t="s">
        <v>298</v>
      </c>
      <c r="B42" s="166"/>
      <c r="C42" s="164">
        <v>48</v>
      </c>
      <c r="D42" s="354">
        <v>0</v>
      </c>
      <c r="E42" s="354">
        <v>0</v>
      </c>
      <c r="F42" s="324">
        <f t="shared" si="0"/>
        <v>0</v>
      </c>
      <c r="G42" s="182"/>
    </row>
    <row r="43" spans="1:7" ht="19.5" hidden="1">
      <c r="A43" s="272" t="s">
        <v>123</v>
      </c>
      <c r="B43" s="273">
        <v>4060</v>
      </c>
      <c r="C43" s="361">
        <v>0</v>
      </c>
      <c r="D43" s="361">
        <v>0</v>
      </c>
      <c r="E43" s="361">
        <v>0</v>
      </c>
      <c r="F43" s="274">
        <f t="shared" si="0"/>
        <v>0</v>
      </c>
      <c r="G43" s="275" t="e">
        <f t="shared" si="1"/>
        <v>#DIV/0!</v>
      </c>
    </row>
    <row r="44" spans="1:7" ht="26.25" customHeight="1">
      <c r="A44" s="109"/>
      <c r="B44" s="110"/>
      <c r="D44" s="114"/>
      <c r="E44" s="115"/>
      <c r="F44" s="112"/>
      <c r="G44" s="112"/>
    </row>
    <row r="45" spans="1:7" ht="20.25">
      <c r="A45" s="389" t="s">
        <v>319</v>
      </c>
      <c r="B45" s="473" t="s">
        <v>57</v>
      </c>
      <c r="C45" s="473"/>
      <c r="D45" s="473"/>
      <c r="E45" s="370"/>
      <c r="F45" s="474" t="s">
        <v>316</v>
      </c>
      <c r="G45" s="474"/>
    </row>
    <row r="46" spans="1:7">
      <c r="A46" s="381" t="s">
        <v>179</v>
      </c>
      <c r="B46" s="445" t="s">
        <v>46</v>
      </c>
      <c r="C46" s="445"/>
      <c r="D46" s="445"/>
      <c r="E46" s="158"/>
      <c r="F46" s="446" t="s">
        <v>114</v>
      </c>
      <c r="G46" s="446"/>
    </row>
    <row r="47" spans="1:7">
      <c r="A47" s="109"/>
      <c r="B47" s="110"/>
      <c r="D47" s="114"/>
      <c r="E47" s="115"/>
      <c r="F47" s="112"/>
      <c r="G47" s="112"/>
    </row>
    <row r="48" spans="1:7">
      <c r="A48" s="109"/>
      <c r="B48" s="110"/>
      <c r="D48" s="114"/>
      <c r="E48" s="115"/>
      <c r="F48" s="112"/>
      <c r="G48" s="112"/>
    </row>
    <row r="49" spans="1:7">
      <c r="A49" s="109"/>
      <c r="B49" s="110"/>
      <c r="D49" s="114"/>
      <c r="E49" s="115"/>
      <c r="F49" s="112"/>
      <c r="G49" s="112"/>
    </row>
    <row r="50" spans="1:7">
      <c r="A50" s="109"/>
      <c r="B50" s="110"/>
      <c r="D50" s="114"/>
      <c r="E50" s="115"/>
      <c r="F50" s="112"/>
      <c r="G50" s="112"/>
    </row>
    <row r="51" spans="1:7">
      <c r="A51" s="109"/>
      <c r="B51" s="110"/>
      <c r="D51" s="114"/>
      <c r="E51" s="115"/>
      <c r="F51" s="112"/>
      <c r="G51" s="112"/>
    </row>
    <row r="52" spans="1:7">
      <c r="A52" s="109"/>
      <c r="B52" s="110"/>
      <c r="D52" s="114"/>
      <c r="E52" s="115"/>
      <c r="F52" s="112"/>
      <c r="G52" s="112"/>
    </row>
    <row r="53" spans="1:7">
      <c r="A53" s="109"/>
      <c r="B53" s="110"/>
      <c r="D53" s="114"/>
      <c r="E53" s="115"/>
      <c r="F53" s="112"/>
      <c r="G53" s="112"/>
    </row>
    <row r="54" spans="1:7">
      <c r="A54" s="109"/>
      <c r="B54" s="110"/>
      <c r="D54" s="114"/>
      <c r="E54" s="115"/>
      <c r="F54" s="112"/>
      <c r="G54" s="112"/>
    </row>
    <row r="55" spans="1:7">
      <c r="A55" s="109"/>
      <c r="B55" s="110"/>
      <c r="D55" s="114"/>
      <c r="E55" s="115"/>
      <c r="F55" s="112"/>
      <c r="G55" s="112"/>
    </row>
    <row r="56" spans="1:7">
      <c r="A56" s="109"/>
      <c r="B56" s="110"/>
      <c r="D56" s="114"/>
      <c r="E56" s="115"/>
      <c r="F56" s="112"/>
      <c r="G56" s="112"/>
    </row>
    <row r="57" spans="1:7">
      <c r="A57" s="109"/>
      <c r="B57" s="110"/>
      <c r="D57" s="114"/>
      <c r="E57" s="115"/>
      <c r="F57" s="112"/>
      <c r="G57" s="112"/>
    </row>
    <row r="58" spans="1:7">
      <c r="A58" s="109"/>
      <c r="B58" s="110"/>
      <c r="D58" s="114"/>
      <c r="E58" s="115"/>
      <c r="F58" s="112"/>
      <c r="G58" s="112"/>
    </row>
    <row r="59" spans="1:7">
      <c r="A59" s="109"/>
      <c r="B59" s="110"/>
      <c r="D59" s="114"/>
      <c r="E59" s="115"/>
      <c r="F59" s="112"/>
      <c r="G59" s="112"/>
    </row>
    <row r="60" spans="1:7">
      <c r="A60" s="109"/>
      <c r="B60" s="110"/>
      <c r="D60" s="114"/>
      <c r="E60" s="115"/>
      <c r="F60" s="112"/>
      <c r="G60" s="112"/>
    </row>
    <row r="61" spans="1:7">
      <c r="A61" s="109"/>
      <c r="B61" s="110"/>
      <c r="D61" s="114"/>
      <c r="E61" s="115"/>
      <c r="F61" s="112"/>
      <c r="G61" s="112"/>
    </row>
    <row r="62" spans="1:7">
      <c r="A62" s="109"/>
      <c r="B62" s="110"/>
      <c r="D62" s="114"/>
      <c r="E62" s="115"/>
      <c r="F62" s="112"/>
      <c r="G62" s="112"/>
    </row>
    <row r="63" spans="1:7">
      <c r="A63" s="109"/>
      <c r="B63" s="110"/>
      <c r="D63" s="114"/>
      <c r="E63" s="115"/>
      <c r="F63" s="112"/>
      <c r="G63" s="112"/>
    </row>
    <row r="64" spans="1:7">
      <c r="A64" s="109"/>
      <c r="B64" s="110"/>
      <c r="D64" s="114"/>
      <c r="E64" s="115"/>
      <c r="F64" s="112"/>
      <c r="G64" s="112"/>
    </row>
    <row r="65" spans="1:7">
      <c r="A65" s="109"/>
      <c r="B65" s="110"/>
      <c r="D65" s="114"/>
      <c r="E65" s="115"/>
      <c r="F65" s="112"/>
      <c r="G65" s="112"/>
    </row>
    <row r="66" spans="1:7">
      <c r="A66" s="109"/>
      <c r="B66" s="110"/>
      <c r="D66" s="114"/>
      <c r="E66" s="115"/>
      <c r="F66" s="112"/>
      <c r="G66" s="112"/>
    </row>
    <row r="67" spans="1:7">
      <c r="A67" s="109"/>
      <c r="B67" s="110"/>
      <c r="D67" s="114"/>
      <c r="E67" s="115"/>
      <c r="F67" s="112"/>
      <c r="G67" s="112"/>
    </row>
    <row r="68" spans="1:7">
      <c r="A68" s="109"/>
      <c r="B68" s="110"/>
      <c r="D68" s="114"/>
      <c r="E68" s="115"/>
      <c r="F68" s="112"/>
      <c r="G68" s="112"/>
    </row>
    <row r="69" spans="1:7">
      <c r="A69" s="109"/>
      <c r="B69" s="110"/>
      <c r="D69" s="114"/>
      <c r="E69" s="115"/>
      <c r="F69" s="112"/>
      <c r="G69" s="112"/>
    </row>
    <row r="70" spans="1:7">
      <c r="A70" s="109"/>
      <c r="B70" s="110"/>
      <c r="D70" s="114"/>
      <c r="E70" s="115"/>
      <c r="F70" s="112"/>
      <c r="G70" s="112"/>
    </row>
    <row r="71" spans="1:7">
      <c r="A71" s="109"/>
      <c r="B71" s="110"/>
      <c r="D71" s="114"/>
      <c r="E71" s="115"/>
      <c r="F71" s="112"/>
      <c r="G71" s="112"/>
    </row>
    <row r="72" spans="1:7">
      <c r="A72" s="109"/>
      <c r="B72" s="110"/>
      <c r="D72" s="114"/>
      <c r="E72" s="115"/>
      <c r="F72" s="112"/>
      <c r="G72" s="112"/>
    </row>
    <row r="73" spans="1:7">
      <c r="A73" s="109"/>
      <c r="B73" s="110"/>
      <c r="D73" s="114"/>
      <c r="E73" s="115"/>
      <c r="F73" s="112"/>
      <c r="G73" s="112"/>
    </row>
    <row r="74" spans="1:7">
      <c r="A74" s="109"/>
      <c r="B74" s="110"/>
      <c r="D74" s="114"/>
      <c r="E74" s="115"/>
      <c r="F74" s="112"/>
      <c r="G74" s="112"/>
    </row>
    <row r="75" spans="1:7">
      <c r="A75" s="109"/>
      <c r="B75" s="110"/>
      <c r="D75" s="114"/>
      <c r="E75" s="115"/>
      <c r="F75" s="112"/>
      <c r="G75" s="112"/>
    </row>
    <row r="76" spans="1:7">
      <c r="A76" s="109"/>
      <c r="D76" s="114"/>
      <c r="E76" s="115"/>
      <c r="F76" s="115"/>
      <c r="G76" s="115"/>
    </row>
    <row r="77" spans="1:7">
      <c r="A77" s="73"/>
      <c r="D77" s="114"/>
      <c r="E77" s="115"/>
      <c r="F77" s="115"/>
      <c r="G77" s="115"/>
    </row>
    <row r="78" spans="1:7">
      <c r="A78" s="73"/>
      <c r="D78" s="114"/>
      <c r="E78" s="115"/>
      <c r="F78" s="115"/>
      <c r="G78" s="115"/>
    </row>
    <row r="79" spans="1:7">
      <c r="A79" s="73"/>
      <c r="D79" s="114"/>
      <c r="E79" s="115"/>
      <c r="F79" s="115"/>
      <c r="G79" s="115"/>
    </row>
    <row r="80" spans="1:7">
      <c r="A80" s="73"/>
      <c r="D80" s="114"/>
      <c r="E80" s="115"/>
      <c r="F80" s="115"/>
      <c r="G80" s="115"/>
    </row>
    <row r="81" spans="1:7">
      <c r="A81" s="73"/>
      <c r="D81" s="114"/>
      <c r="E81" s="115"/>
      <c r="F81" s="115"/>
      <c r="G81" s="115"/>
    </row>
    <row r="82" spans="1:7">
      <c r="A82" s="73"/>
      <c r="D82" s="114"/>
      <c r="E82" s="115"/>
      <c r="F82" s="115"/>
      <c r="G82" s="115"/>
    </row>
    <row r="83" spans="1:7">
      <c r="A83" s="73"/>
      <c r="D83" s="114"/>
      <c r="E83" s="115"/>
      <c r="F83" s="115"/>
      <c r="G83" s="115"/>
    </row>
    <row r="84" spans="1:7">
      <c r="A84" s="73"/>
      <c r="D84" s="114"/>
      <c r="E84" s="115"/>
      <c r="F84" s="115"/>
      <c r="G84" s="115"/>
    </row>
    <row r="85" spans="1:7">
      <c r="A85" s="73"/>
      <c r="D85" s="114"/>
      <c r="E85" s="115"/>
      <c r="F85" s="115"/>
      <c r="G85" s="115"/>
    </row>
    <row r="86" spans="1:7">
      <c r="A86" s="73"/>
      <c r="D86" s="114"/>
      <c r="E86" s="115"/>
      <c r="F86" s="115"/>
      <c r="G86" s="115"/>
    </row>
    <row r="87" spans="1:7">
      <c r="A87" s="73"/>
      <c r="D87" s="114"/>
      <c r="E87" s="115"/>
      <c r="F87" s="115"/>
      <c r="G87" s="115"/>
    </row>
    <row r="88" spans="1:7">
      <c r="A88" s="73"/>
      <c r="D88" s="114"/>
      <c r="E88" s="115"/>
      <c r="F88" s="115"/>
      <c r="G88" s="115"/>
    </row>
    <row r="89" spans="1:7">
      <c r="A89" s="73"/>
      <c r="D89" s="114"/>
      <c r="E89" s="115"/>
      <c r="F89" s="115"/>
      <c r="G89" s="115"/>
    </row>
    <row r="90" spans="1:7">
      <c r="A90" s="73"/>
      <c r="D90" s="114"/>
      <c r="E90" s="115"/>
      <c r="F90" s="115"/>
      <c r="G90" s="115"/>
    </row>
    <row r="91" spans="1:7">
      <c r="A91" s="73"/>
      <c r="D91" s="114"/>
      <c r="E91" s="115"/>
      <c r="F91" s="115"/>
      <c r="G91" s="115"/>
    </row>
    <row r="92" spans="1:7">
      <c r="A92" s="73"/>
      <c r="D92" s="114"/>
      <c r="E92" s="115"/>
      <c r="F92" s="115"/>
      <c r="G92" s="115"/>
    </row>
    <row r="93" spans="1:7">
      <c r="A93" s="73"/>
      <c r="D93" s="114"/>
      <c r="E93" s="115"/>
      <c r="F93" s="115"/>
      <c r="G93" s="115"/>
    </row>
    <row r="94" spans="1:7">
      <c r="A94" s="73"/>
      <c r="D94" s="114"/>
      <c r="E94" s="115"/>
      <c r="F94" s="115"/>
      <c r="G94" s="115"/>
    </row>
    <row r="95" spans="1:7">
      <c r="A95" s="73"/>
      <c r="D95" s="114"/>
      <c r="E95" s="115"/>
      <c r="F95" s="115"/>
      <c r="G95" s="115"/>
    </row>
    <row r="96" spans="1:7">
      <c r="A96" s="73"/>
      <c r="D96" s="114"/>
      <c r="E96" s="115"/>
      <c r="F96" s="115"/>
      <c r="G96" s="115"/>
    </row>
    <row r="97" spans="1:7">
      <c r="A97" s="73"/>
      <c r="D97" s="114"/>
      <c r="E97" s="115"/>
      <c r="F97" s="115"/>
      <c r="G97" s="115"/>
    </row>
    <row r="98" spans="1:7">
      <c r="A98" s="73"/>
      <c r="D98" s="114"/>
      <c r="E98" s="115"/>
      <c r="F98" s="115"/>
      <c r="G98" s="115"/>
    </row>
    <row r="99" spans="1:7">
      <c r="A99" s="73"/>
    </row>
    <row r="100" spans="1:7">
      <c r="A100" s="74"/>
    </row>
    <row r="101" spans="1:7">
      <c r="A101" s="74"/>
    </row>
    <row r="102" spans="1:7">
      <c r="A102" s="74"/>
    </row>
    <row r="103" spans="1:7">
      <c r="A103" s="74"/>
    </row>
    <row r="104" spans="1:7">
      <c r="A104" s="74"/>
    </row>
    <row r="105" spans="1:7">
      <c r="A105" s="74"/>
    </row>
    <row r="106" spans="1:7">
      <c r="A106" s="74"/>
    </row>
    <row r="107" spans="1:7">
      <c r="A107" s="74"/>
    </row>
    <row r="108" spans="1:7">
      <c r="A108" s="74"/>
    </row>
    <row r="109" spans="1:7">
      <c r="A109" s="74"/>
    </row>
    <row r="110" spans="1:7">
      <c r="A110" s="74"/>
    </row>
    <row r="111" spans="1:7">
      <c r="A111" s="74"/>
    </row>
    <row r="112" spans="1:7">
      <c r="A112" s="74"/>
    </row>
    <row r="113" spans="1:1">
      <c r="A113" s="74"/>
    </row>
    <row r="114" spans="1:1">
      <c r="A114" s="74"/>
    </row>
    <row r="115" spans="1:1">
      <c r="A115" s="74"/>
    </row>
    <row r="116" spans="1:1">
      <c r="A116" s="74"/>
    </row>
    <row r="117" spans="1:1">
      <c r="A117" s="74"/>
    </row>
    <row r="118" spans="1:1">
      <c r="A118" s="74"/>
    </row>
    <row r="119" spans="1:1">
      <c r="A119" s="74"/>
    </row>
    <row r="120" spans="1:1">
      <c r="A120" s="74"/>
    </row>
    <row r="121" spans="1:1">
      <c r="A121" s="74"/>
    </row>
    <row r="122" spans="1:1">
      <c r="A122" s="74"/>
    </row>
    <row r="123" spans="1:1">
      <c r="A123" s="74"/>
    </row>
    <row r="124" spans="1:1">
      <c r="A124" s="74"/>
    </row>
    <row r="125" spans="1:1">
      <c r="A125" s="74"/>
    </row>
    <row r="126" spans="1:1">
      <c r="A126" s="74"/>
    </row>
    <row r="127" spans="1:1">
      <c r="A127" s="74"/>
    </row>
    <row r="128" spans="1:1">
      <c r="A128" s="74"/>
    </row>
    <row r="129" spans="1:1">
      <c r="A129" s="74"/>
    </row>
    <row r="130" spans="1:1">
      <c r="A130" s="74"/>
    </row>
    <row r="131" spans="1:1">
      <c r="A131" s="74"/>
    </row>
    <row r="132" spans="1:1">
      <c r="A132" s="74"/>
    </row>
    <row r="133" spans="1:1">
      <c r="A133" s="74"/>
    </row>
    <row r="134" spans="1:1">
      <c r="A134" s="74"/>
    </row>
    <row r="135" spans="1:1">
      <c r="A135" s="74"/>
    </row>
    <row r="136" spans="1:1">
      <c r="A136" s="74"/>
    </row>
    <row r="137" spans="1:1">
      <c r="A137" s="74"/>
    </row>
    <row r="138" spans="1:1">
      <c r="A138" s="74"/>
    </row>
    <row r="139" spans="1:1">
      <c r="A139" s="74"/>
    </row>
    <row r="140" spans="1:1">
      <c r="A140" s="74"/>
    </row>
    <row r="141" spans="1:1">
      <c r="A141" s="74"/>
    </row>
    <row r="142" spans="1:1">
      <c r="A142" s="74"/>
    </row>
    <row r="143" spans="1:1">
      <c r="A143" s="74"/>
    </row>
    <row r="144" spans="1:1">
      <c r="A144" s="74"/>
    </row>
    <row r="145" spans="1:1">
      <c r="A145" s="74"/>
    </row>
    <row r="146" spans="1:1">
      <c r="A146" s="74"/>
    </row>
    <row r="147" spans="1:1">
      <c r="A147" s="74"/>
    </row>
    <row r="148" spans="1:1">
      <c r="A148" s="74"/>
    </row>
    <row r="149" spans="1:1">
      <c r="A149" s="74"/>
    </row>
    <row r="150" spans="1:1">
      <c r="A150" s="74"/>
    </row>
    <row r="151" spans="1:1">
      <c r="A151" s="74"/>
    </row>
    <row r="152" spans="1:1">
      <c r="A152" s="74"/>
    </row>
    <row r="153" spans="1:1">
      <c r="A153" s="74"/>
    </row>
    <row r="154" spans="1:1">
      <c r="A154" s="74"/>
    </row>
    <row r="155" spans="1:1">
      <c r="A155" s="74"/>
    </row>
    <row r="156" spans="1:1">
      <c r="A156" s="74"/>
    </row>
    <row r="157" spans="1:1">
      <c r="A157" s="74"/>
    </row>
    <row r="158" spans="1:1">
      <c r="A158" s="74"/>
    </row>
    <row r="159" spans="1:1">
      <c r="A159" s="74"/>
    </row>
    <row r="160" spans="1:1">
      <c r="A160" s="74"/>
    </row>
    <row r="161" spans="1:1">
      <c r="A161" s="74"/>
    </row>
    <row r="162" spans="1:1">
      <c r="A162" s="74"/>
    </row>
    <row r="163" spans="1:1">
      <c r="A163" s="74"/>
    </row>
    <row r="164" spans="1:1">
      <c r="A164" s="74"/>
    </row>
    <row r="165" spans="1:1">
      <c r="A165" s="74"/>
    </row>
    <row r="166" spans="1:1">
      <c r="A166" s="74"/>
    </row>
    <row r="167" spans="1:1">
      <c r="A167" s="74"/>
    </row>
    <row r="168" spans="1:1">
      <c r="A168" s="74"/>
    </row>
    <row r="169" spans="1:1">
      <c r="A169" s="74"/>
    </row>
    <row r="170" spans="1:1">
      <c r="A170" s="74"/>
    </row>
    <row r="171" spans="1:1">
      <c r="A171" s="74"/>
    </row>
    <row r="172" spans="1:1">
      <c r="A172" s="74"/>
    </row>
    <row r="173" spans="1:1">
      <c r="A173" s="74"/>
    </row>
    <row r="174" spans="1:1">
      <c r="A174" s="74"/>
    </row>
    <row r="175" spans="1:1">
      <c r="A175" s="74"/>
    </row>
    <row r="176" spans="1:1">
      <c r="A176" s="74"/>
    </row>
    <row r="177" spans="1:1">
      <c r="A177" s="74"/>
    </row>
    <row r="178" spans="1:1">
      <c r="A178" s="74"/>
    </row>
    <row r="179" spans="1:1">
      <c r="A179" s="74"/>
    </row>
    <row r="180" spans="1:1">
      <c r="A180" s="74"/>
    </row>
    <row r="181" spans="1:1">
      <c r="A181" s="74"/>
    </row>
    <row r="182" spans="1:1">
      <c r="A182" s="74"/>
    </row>
    <row r="183" spans="1:1">
      <c r="A183" s="74"/>
    </row>
    <row r="184" spans="1:1">
      <c r="A184" s="74"/>
    </row>
    <row r="185" spans="1:1">
      <c r="A185" s="74"/>
    </row>
    <row r="186" spans="1:1">
      <c r="A186" s="74"/>
    </row>
    <row r="187" spans="1:1">
      <c r="A187" s="74"/>
    </row>
    <row r="188" spans="1:1">
      <c r="A188" s="74"/>
    </row>
    <row r="189" spans="1:1">
      <c r="A189" s="74"/>
    </row>
    <row r="190" spans="1:1">
      <c r="A190" s="74"/>
    </row>
    <row r="191" spans="1:1">
      <c r="A191" s="74"/>
    </row>
    <row r="192" spans="1:1">
      <c r="A192" s="74"/>
    </row>
    <row r="193" spans="1:1">
      <c r="A193" s="74"/>
    </row>
    <row r="194" spans="1:1">
      <c r="A194" s="74"/>
    </row>
    <row r="195" spans="1:1">
      <c r="A195" s="74"/>
    </row>
    <row r="196" spans="1:1">
      <c r="A196" s="74"/>
    </row>
    <row r="197" spans="1:1">
      <c r="A197" s="74"/>
    </row>
    <row r="198" spans="1:1">
      <c r="A198" s="74"/>
    </row>
    <row r="199" spans="1:1">
      <c r="A199" s="74"/>
    </row>
    <row r="200" spans="1:1">
      <c r="A200" s="74"/>
    </row>
    <row r="201" spans="1:1">
      <c r="A201" s="74"/>
    </row>
    <row r="202" spans="1:1">
      <c r="A202" s="74"/>
    </row>
    <row r="203" spans="1:1">
      <c r="A203" s="74"/>
    </row>
    <row r="204" spans="1:1">
      <c r="A204" s="74"/>
    </row>
    <row r="205" spans="1:1">
      <c r="A205" s="74"/>
    </row>
    <row r="206" spans="1:1">
      <c r="A206" s="74"/>
    </row>
    <row r="207" spans="1:1">
      <c r="A207" s="74"/>
    </row>
    <row r="208" spans="1:1">
      <c r="A208" s="74"/>
    </row>
    <row r="209" spans="1:1">
      <c r="A209" s="74"/>
    </row>
    <row r="210" spans="1:1">
      <c r="A210" s="74"/>
    </row>
    <row r="211" spans="1:1">
      <c r="A211" s="74"/>
    </row>
    <row r="212" spans="1:1">
      <c r="A212" s="74"/>
    </row>
    <row r="213" spans="1:1">
      <c r="A213" s="74"/>
    </row>
    <row r="214" spans="1:1">
      <c r="A214" s="74"/>
    </row>
    <row r="215" spans="1:1">
      <c r="A215" s="74"/>
    </row>
    <row r="216" spans="1:1">
      <c r="A216" s="74"/>
    </row>
    <row r="217" spans="1:1">
      <c r="A217" s="74"/>
    </row>
    <row r="218" spans="1:1">
      <c r="A218" s="74"/>
    </row>
    <row r="219" spans="1:1">
      <c r="A219" s="74"/>
    </row>
    <row r="220" spans="1:1">
      <c r="A220" s="74"/>
    </row>
    <row r="221" spans="1:1">
      <c r="A221" s="74"/>
    </row>
    <row r="222" spans="1:1">
      <c r="A222" s="74"/>
    </row>
    <row r="223" spans="1:1">
      <c r="A223" s="74"/>
    </row>
    <row r="224" spans="1:1">
      <c r="A224" s="74"/>
    </row>
    <row r="225" spans="1:1">
      <c r="A225" s="74"/>
    </row>
    <row r="226" spans="1:1">
      <c r="A226" s="74"/>
    </row>
    <row r="227" spans="1:1">
      <c r="A227" s="74"/>
    </row>
    <row r="228" spans="1:1">
      <c r="A228" s="74"/>
    </row>
    <row r="229" spans="1:1">
      <c r="A229" s="74"/>
    </row>
    <row r="230" spans="1:1">
      <c r="A230" s="74"/>
    </row>
    <row r="231" spans="1:1">
      <c r="A231" s="74"/>
    </row>
    <row r="232" spans="1:1">
      <c r="A232" s="74"/>
    </row>
    <row r="233" spans="1:1">
      <c r="A233" s="74"/>
    </row>
    <row r="234" spans="1:1">
      <c r="A234" s="74"/>
    </row>
    <row r="235" spans="1:1">
      <c r="A235" s="74"/>
    </row>
    <row r="236" spans="1:1">
      <c r="A236" s="74"/>
    </row>
    <row r="237" spans="1:1">
      <c r="A237" s="74"/>
    </row>
    <row r="238" spans="1:1">
      <c r="A238" s="74"/>
    </row>
    <row r="239" spans="1:1">
      <c r="A239" s="74"/>
    </row>
    <row r="240" spans="1:1">
      <c r="A240" s="74"/>
    </row>
    <row r="241" spans="1:1">
      <c r="A241" s="74"/>
    </row>
    <row r="242" spans="1:1">
      <c r="A242" s="74"/>
    </row>
    <row r="243" spans="1:1">
      <c r="A243" s="74"/>
    </row>
    <row r="244" spans="1:1">
      <c r="A244" s="74"/>
    </row>
    <row r="245" spans="1:1">
      <c r="A245" s="74"/>
    </row>
    <row r="246" spans="1:1">
      <c r="A246" s="74"/>
    </row>
    <row r="247" spans="1:1">
      <c r="A247" s="74"/>
    </row>
    <row r="248" spans="1:1">
      <c r="A248" s="74"/>
    </row>
    <row r="249" spans="1:1">
      <c r="A249" s="74"/>
    </row>
    <row r="250" spans="1:1">
      <c r="A250" s="74"/>
    </row>
    <row r="251" spans="1:1">
      <c r="A251" s="74"/>
    </row>
    <row r="252" spans="1:1">
      <c r="A252" s="74"/>
    </row>
    <row r="253" spans="1:1">
      <c r="A253" s="74"/>
    </row>
    <row r="254" spans="1:1">
      <c r="A254" s="74"/>
    </row>
    <row r="255" spans="1:1">
      <c r="A255" s="74"/>
    </row>
    <row r="256" spans="1:1">
      <c r="A256" s="74"/>
    </row>
    <row r="257" spans="1:1">
      <c r="A257" s="74"/>
    </row>
    <row r="258" spans="1:1">
      <c r="A258" s="74"/>
    </row>
    <row r="259" spans="1:1">
      <c r="A259" s="74"/>
    </row>
    <row r="260" spans="1:1">
      <c r="A260" s="74"/>
    </row>
    <row r="261" spans="1:1">
      <c r="A261" s="74"/>
    </row>
    <row r="262" spans="1:1">
      <c r="A262" s="74"/>
    </row>
    <row r="263" spans="1:1">
      <c r="A263" s="74"/>
    </row>
    <row r="264" spans="1:1">
      <c r="A264" s="74"/>
    </row>
    <row r="265" spans="1:1">
      <c r="A265" s="74"/>
    </row>
    <row r="266" spans="1:1">
      <c r="A266" s="74"/>
    </row>
  </sheetData>
  <mergeCells count="5">
    <mergeCell ref="B45:D45"/>
    <mergeCell ref="B46:D46"/>
    <mergeCell ref="F45:G45"/>
    <mergeCell ref="F46:G46"/>
    <mergeCell ref="A2:G2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D8 C35:E35" formulaRange="1"/>
    <ignoredError sqref="G37:G43 G7:G16 G19 G21:G28 G29 G30:G34 G20 G35:G36" evalError="1"/>
    <ignoredError sqref="D6 D1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51"/>
  <sheetViews>
    <sheetView tabSelected="1" view="pageBreakPreview" zoomScale="75" zoomScaleNormal="75" zoomScaleSheetLayoutView="75" workbookViewId="0">
      <selection activeCell="S42" sqref="S42"/>
    </sheetView>
  </sheetViews>
  <sheetFormatPr defaultRowHeight="18.75"/>
  <cols>
    <col min="1" max="1" width="44.85546875" style="118" customWidth="1"/>
    <col min="2" max="2" width="12.7109375" style="116" customWidth="1"/>
    <col min="3" max="3" width="7.140625" style="118" customWidth="1"/>
    <col min="4" max="4" width="16.140625" style="118" customWidth="1"/>
    <col min="5" max="5" width="15.42578125" style="118" customWidth="1"/>
    <col min="6" max="6" width="16.5703125" style="118" customWidth="1"/>
    <col min="7" max="7" width="15.28515625" style="118" customWidth="1"/>
    <col min="8" max="8" width="16.5703125" style="118" customWidth="1"/>
    <col min="9" max="9" width="16.140625" style="118" customWidth="1"/>
    <col min="10" max="10" width="16.42578125" style="118" customWidth="1"/>
    <col min="11" max="11" width="16.5703125" style="118" customWidth="1"/>
    <col min="12" max="12" width="16.85546875" style="118" customWidth="1"/>
    <col min="13" max="14" width="16.7109375" style="118" customWidth="1"/>
    <col min="15" max="15" width="18" style="118" customWidth="1"/>
    <col min="16" max="16384" width="9.140625" style="118"/>
  </cols>
  <sheetData>
    <row r="1" spans="1:15" ht="20.25">
      <c r="O1" s="117" t="s">
        <v>172</v>
      </c>
    </row>
    <row r="2" spans="1:15" ht="30.75" customHeight="1">
      <c r="A2" s="486" t="s">
        <v>63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</row>
    <row r="3" spans="1:15" ht="32.25" customHeight="1">
      <c r="A3" s="487" t="s">
        <v>320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</row>
    <row r="4" spans="1:15" ht="31.5" customHeight="1">
      <c r="A4" s="488" t="s">
        <v>238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</row>
    <row r="5" spans="1:15" ht="20.25">
      <c r="A5" s="489" t="s">
        <v>69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</row>
    <row r="6" spans="1:15" ht="41.25" customHeight="1">
      <c r="A6" s="490" t="s">
        <v>130</v>
      </c>
      <c r="B6" s="490"/>
      <c r="C6" s="490"/>
      <c r="D6" s="490"/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</row>
    <row r="7" spans="1:15" ht="41.25" customHeight="1">
      <c r="A7" s="491" t="s">
        <v>112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</row>
    <row r="8" spans="1:15" s="63" customFormat="1" ht="119.25" customHeight="1">
      <c r="A8" s="468" t="s">
        <v>100</v>
      </c>
      <c r="B8" s="468"/>
      <c r="C8" s="494" t="s">
        <v>321</v>
      </c>
      <c r="D8" s="494"/>
      <c r="E8" s="493"/>
      <c r="F8" s="492" t="s">
        <v>322</v>
      </c>
      <c r="G8" s="494"/>
      <c r="H8" s="493"/>
      <c r="I8" s="468" t="s">
        <v>323</v>
      </c>
      <c r="J8" s="468"/>
      <c r="K8" s="468"/>
      <c r="L8" s="468" t="s">
        <v>216</v>
      </c>
      <c r="M8" s="468"/>
      <c r="N8" s="492" t="s">
        <v>217</v>
      </c>
      <c r="O8" s="493"/>
    </row>
    <row r="9" spans="1:15" s="63" customFormat="1" ht="27.75" customHeight="1">
      <c r="A9" s="468">
        <v>1</v>
      </c>
      <c r="B9" s="468"/>
      <c r="C9" s="494">
        <v>2</v>
      </c>
      <c r="D9" s="494"/>
      <c r="E9" s="493"/>
      <c r="F9" s="492">
        <v>3</v>
      </c>
      <c r="G9" s="494"/>
      <c r="H9" s="493"/>
      <c r="I9" s="468">
        <v>4</v>
      </c>
      <c r="J9" s="468"/>
      <c r="K9" s="468"/>
      <c r="L9" s="492">
        <v>5</v>
      </c>
      <c r="M9" s="493"/>
      <c r="N9" s="468">
        <v>6</v>
      </c>
      <c r="O9" s="468"/>
    </row>
    <row r="10" spans="1:15" s="63" customFormat="1" ht="105" customHeight="1">
      <c r="A10" s="499" t="s">
        <v>234</v>
      </c>
      <c r="B10" s="499"/>
      <c r="C10" s="495">
        <f>SUM(C11:C13)</f>
        <v>152</v>
      </c>
      <c r="D10" s="496"/>
      <c r="E10" s="497"/>
      <c r="F10" s="495">
        <f>SUM(F11:F13)</f>
        <v>155</v>
      </c>
      <c r="G10" s="496"/>
      <c r="H10" s="497"/>
      <c r="I10" s="495">
        <f>SUM(I11:I13)</f>
        <v>133</v>
      </c>
      <c r="J10" s="496"/>
      <c r="K10" s="497"/>
      <c r="L10" s="476" t="s">
        <v>16</v>
      </c>
      <c r="M10" s="477"/>
      <c r="N10" s="476" t="s">
        <v>16</v>
      </c>
      <c r="O10" s="477"/>
    </row>
    <row r="11" spans="1:15" s="63" customFormat="1" ht="42" customHeight="1">
      <c r="A11" s="500" t="s">
        <v>102</v>
      </c>
      <c r="B11" s="500"/>
      <c r="C11" s="480">
        <v>1</v>
      </c>
      <c r="D11" s="481"/>
      <c r="E11" s="482"/>
      <c r="F11" s="480">
        <v>1</v>
      </c>
      <c r="G11" s="481"/>
      <c r="H11" s="482"/>
      <c r="I11" s="480">
        <v>1</v>
      </c>
      <c r="J11" s="481"/>
      <c r="K11" s="482"/>
      <c r="L11" s="478" t="s">
        <v>16</v>
      </c>
      <c r="M11" s="479"/>
      <c r="N11" s="478" t="s">
        <v>16</v>
      </c>
      <c r="O11" s="479"/>
    </row>
    <row r="12" spans="1:15" s="63" customFormat="1" ht="43.5" customHeight="1">
      <c r="A12" s="500" t="s">
        <v>101</v>
      </c>
      <c r="B12" s="500"/>
      <c r="C12" s="480">
        <v>9</v>
      </c>
      <c r="D12" s="481"/>
      <c r="E12" s="482"/>
      <c r="F12" s="480">
        <v>10</v>
      </c>
      <c r="G12" s="481"/>
      <c r="H12" s="482"/>
      <c r="I12" s="480">
        <v>9</v>
      </c>
      <c r="J12" s="481"/>
      <c r="K12" s="482"/>
      <c r="L12" s="478" t="s">
        <v>16</v>
      </c>
      <c r="M12" s="479"/>
      <c r="N12" s="478" t="s">
        <v>16</v>
      </c>
      <c r="O12" s="479"/>
    </row>
    <row r="13" spans="1:15" s="63" customFormat="1" ht="41.25" customHeight="1">
      <c r="A13" s="500" t="s">
        <v>103</v>
      </c>
      <c r="B13" s="500"/>
      <c r="C13" s="480">
        <v>142</v>
      </c>
      <c r="D13" s="481"/>
      <c r="E13" s="482"/>
      <c r="F13" s="480">
        <v>144</v>
      </c>
      <c r="G13" s="481"/>
      <c r="H13" s="482"/>
      <c r="I13" s="480">
        <v>123</v>
      </c>
      <c r="J13" s="481"/>
      <c r="K13" s="482"/>
      <c r="L13" s="478" t="s">
        <v>16</v>
      </c>
      <c r="M13" s="479"/>
      <c r="N13" s="478" t="s">
        <v>16</v>
      </c>
      <c r="O13" s="479"/>
    </row>
    <row r="14" spans="1:15" s="63" customFormat="1" ht="44.25" customHeight="1">
      <c r="A14" s="499" t="s">
        <v>158</v>
      </c>
      <c r="B14" s="499"/>
      <c r="C14" s="483">
        <f>SUM(C15:C17)</f>
        <v>10569</v>
      </c>
      <c r="D14" s="484"/>
      <c r="E14" s="485"/>
      <c r="F14" s="483">
        <f>SUM(F15:F17)</f>
        <v>24465</v>
      </c>
      <c r="G14" s="484"/>
      <c r="H14" s="485"/>
      <c r="I14" s="495">
        <f>SUM(I15:I17)</f>
        <v>11889</v>
      </c>
      <c r="J14" s="496"/>
      <c r="K14" s="497"/>
      <c r="L14" s="476" t="s">
        <v>16</v>
      </c>
      <c r="M14" s="477"/>
      <c r="N14" s="476" t="s">
        <v>16</v>
      </c>
      <c r="O14" s="477"/>
    </row>
    <row r="15" spans="1:15" s="63" customFormat="1" ht="33" customHeight="1">
      <c r="A15" s="500" t="s">
        <v>102</v>
      </c>
      <c r="B15" s="500"/>
      <c r="C15" s="480">
        <v>198</v>
      </c>
      <c r="D15" s="481"/>
      <c r="E15" s="482"/>
      <c r="F15" s="480">
        <v>670</v>
      </c>
      <c r="G15" s="481"/>
      <c r="H15" s="482"/>
      <c r="I15" s="480">
        <v>193</v>
      </c>
      <c r="J15" s="481"/>
      <c r="K15" s="482"/>
      <c r="L15" s="478" t="s">
        <v>16</v>
      </c>
      <c r="M15" s="479"/>
      <c r="N15" s="478" t="s">
        <v>16</v>
      </c>
      <c r="O15" s="479"/>
    </row>
    <row r="16" spans="1:15" s="63" customFormat="1" ht="33" customHeight="1">
      <c r="A16" s="500" t="s">
        <v>101</v>
      </c>
      <c r="B16" s="500"/>
      <c r="C16" s="480">
        <v>1241</v>
      </c>
      <c r="D16" s="481"/>
      <c r="E16" s="482"/>
      <c r="F16" s="480">
        <v>3405</v>
      </c>
      <c r="G16" s="481"/>
      <c r="H16" s="482"/>
      <c r="I16" s="480">
        <v>1412</v>
      </c>
      <c r="J16" s="481"/>
      <c r="K16" s="482"/>
      <c r="L16" s="478" t="s">
        <v>16</v>
      </c>
      <c r="M16" s="479"/>
      <c r="N16" s="478" t="s">
        <v>16</v>
      </c>
      <c r="O16" s="479"/>
    </row>
    <row r="17" spans="1:15" s="63" customFormat="1" ht="33" customHeight="1">
      <c r="A17" s="500" t="s">
        <v>103</v>
      </c>
      <c r="B17" s="500"/>
      <c r="C17" s="480">
        <v>9130</v>
      </c>
      <c r="D17" s="481"/>
      <c r="E17" s="482"/>
      <c r="F17" s="480">
        <v>20390</v>
      </c>
      <c r="G17" s="481"/>
      <c r="H17" s="482"/>
      <c r="I17" s="480">
        <v>10284</v>
      </c>
      <c r="J17" s="481"/>
      <c r="K17" s="482"/>
      <c r="L17" s="478" t="s">
        <v>16</v>
      </c>
      <c r="M17" s="479"/>
      <c r="N17" s="478" t="s">
        <v>16</v>
      </c>
      <c r="O17" s="479"/>
    </row>
    <row r="18" spans="1:15" s="63" customFormat="1" ht="47.25" customHeight="1">
      <c r="A18" s="499" t="s">
        <v>159</v>
      </c>
      <c r="B18" s="499"/>
      <c r="C18" s="483">
        <f>'I. Фін результат'!C95</f>
        <v>10569</v>
      </c>
      <c r="D18" s="484"/>
      <c r="E18" s="485"/>
      <c r="F18" s="483">
        <f>SUM(F19:H21)</f>
        <v>24465</v>
      </c>
      <c r="G18" s="484"/>
      <c r="H18" s="485"/>
      <c r="I18" s="483">
        <f>'I. Фін результат'!F95</f>
        <v>11889</v>
      </c>
      <c r="J18" s="484"/>
      <c r="K18" s="485"/>
      <c r="L18" s="476" t="s">
        <v>16</v>
      </c>
      <c r="M18" s="477"/>
      <c r="N18" s="476" t="s">
        <v>16</v>
      </c>
      <c r="O18" s="477"/>
    </row>
    <row r="19" spans="1:15" s="63" customFormat="1" ht="33" customHeight="1">
      <c r="A19" s="500" t="s">
        <v>102</v>
      </c>
      <c r="B19" s="500"/>
      <c r="C19" s="480">
        <v>198</v>
      </c>
      <c r="D19" s="481"/>
      <c r="E19" s="482"/>
      <c r="F19" s="480">
        <v>670</v>
      </c>
      <c r="G19" s="481"/>
      <c r="H19" s="482"/>
      <c r="I19" s="480">
        <v>193</v>
      </c>
      <c r="J19" s="481"/>
      <c r="K19" s="482"/>
      <c r="L19" s="478" t="s">
        <v>16</v>
      </c>
      <c r="M19" s="479"/>
      <c r="N19" s="478" t="s">
        <v>16</v>
      </c>
      <c r="O19" s="479"/>
    </row>
    <row r="20" spans="1:15" s="63" customFormat="1" ht="33" customHeight="1">
      <c r="A20" s="500" t="s">
        <v>101</v>
      </c>
      <c r="B20" s="500"/>
      <c r="C20" s="480">
        <v>1241</v>
      </c>
      <c r="D20" s="481"/>
      <c r="E20" s="482"/>
      <c r="F20" s="480">
        <v>3405</v>
      </c>
      <c r="G20" s="481"/>
      <c r="H20" s="482"/>
      <c r="I20" s="480">
        <v>1412</v>
      </c>
      <c r="J20" s="481"/>
      <c r="K20" s="482"/>
      <c r="L20" s="478" t="s">
        <v>16</v>
      </c>
      <c r="M20" s="479"/>
      <c r="N20" s="478" t="s">
        <v>16</v>
      </c>
      <c r="O20" s="479"/>
    </row>
    <row r="21" spans="1:15" s="63" customFormat="1" ht="33" customHeight="1">
      <c r="A21" s="500" t="s">
        <v>103</v>
      </c>
      <c r="B21" s="500"/>
      <c r="C21" s="480">
        <v>9130</v>
      </c>
      <c r="D21" s="481"/>
      <c r="E21" s="482"/>
      <c r="F21" s="480">
        <v>20390</v>
      </c>
      <c r="G21" s="481"/>
      <c r="H21" s="482"/>
      <c r="I21" s="480">
        <v>10284</v>
      </c>
      <c r="J21" s="481"/>
      <c r="K21" s="482"/>
      <c r="L21" s="478" t="s">
        <v>16</v>
      </c>
      <c r="M21" s="479"/>
      <c r="N21" s="478" t="s">
        <v>16</v>
      </c>
      <c r="O21" s="479"/>
    </row>
    <row r="22" spans="1:15" s="63" customFormat="1" ht="92.25" customHeight="1">
      <c r="A22" s="499" t="s">
        <v>190</v>
      </c>
      <c r="B22" s="499"/>
      <c r="C22" s="483">
        <f>(C18/C10)/6*1000</f>
        <v>11588.815789473685</v>
      </c>
      <c r="D22" s="484"/>
      <c r="E22" s="485"/>
      <c r="F22" s="483">
        <f>(F18/F10)/12*1000</f>
        <v>13153.225806451614</v>
      </c>
      <c r="G22" s="484"/>
      <c r="H22" s="485"/>
      <c r="I22" s="483">
        <f>(I18/I10)/6*1000</f>
        <v>14898.496240601504</v>
      </c>
      <c r="J22" s="484"/>
      <c r="K22" s="485"/>
      <c r="L22" s="476" t="s">
        <v>16</v>
      </c>
      <c r="M22" s="477"/>
      <c r="N22" s="476" t="s">
        <v>16</v>
      </c>
      <c r="O22" s="477"/>
    </row>
    <row r="23" spans="1:15" s="63" customFormat="1" ht="33" customHeight="1">
      <c r="A23" s="500" t="s">
        <v>102</v>
      </c>
      <c r="B23" s="500"/>
      <c r="C23" s="480">
        <f>(C19/C11)/6*1000</f>
        <v>33000</v>
      </c>
      <c r="D23" s="481"/>
      <c r="E23" s="482"/>
      <c r="F23" s="480">
        <f>(F19/F11)/12*1000</f>
        <v>55833.333333333336</v>
      </c>
      <c r="G23" s="481"/>
      <c r="H23" s="482"/>
      <c r="I23" s="480">
        <f>(I19/I11)/6*1000</f>
        <v>32166.666666666664</v>
      </c>
      <c r="J23" s="481"/>
      <c r="K23" s="482"/>
      <c r="L23" s="478" t="s">
        <v>16</v>
      </c>
      <c r="M23" s="479"/>
      <c r="N23" s="478" t="s">
        <v>16</v>
      </c>
      <c r="O23" s="479"/>
    </row>
    <row r="24" spans="1:15" s="63" customFormat="1" ht="33" customHeight="1">
      <c r="A24" s="500" t="s">
        <v>101</v>
      </c>
      <c r="B24" s="500"/>
      <c r="C24" s="480">
        <f>(C20/C12)/6*1000</f>
        <v>22981.481481481482</v>
      </c>
      <c r="D24" s="481"/>
      <c r="E24" s="482"/>
      <c r="F24" s="480">
        <f>(F20/F12)/12*1000</f>
        <v>28375</v>
      </c>
      <c r="G24" s="481"/>
      <c r="H24" s="482"/>
      <c r="I24" s="480">
        <f>(I20/I12)/6*1000</f>
        <v>26148.14814814815</v>
      </c>
      <c r="J24" s="481"/>
      <c r="K24" s="482"/>
      <c r="L24" s="478" t="s">
        <v>16</v>
      </c>
      <c r="M24" s="479"/>
      <c r="N24" s="478" t="s">
        <v>16</v>
      </c>
      <c r="O24" s="479"/>
    </row>
    <row r="25" spans="1:15" s="63" customFormat="1" ht="33" customHeight="1">
      <c r="A25" s="500" t="s">
        <v>103</v>
      </c>
      <c r="B25" s="500"/>
      <c r="C25" s="480">
        <f>(C21/C13)/6*1000</f>
        <v>10715.962441314554</v>
      </c>
      <c r="D25" s="481"/>
      <c r="E25" s="482"/>
      <c r="F25" s="480">
        <f>(F21/F13)/12*1000</f>
        <v>11799.768518518518</v>
      </c>
      <c r="G25" s="481"/>
      <c r="H25" s="482"/>
      <c r="I25" s="480">
        <f>(I21/I13)/6*1000</f>
        <v>13934.959349593497</v>
      </c>
      <c r="J25" s="481"/>
      <c r="K25" s="482"/>
      <c r="L25" s="478" t="s">
        <v>16</v>
      </c>
      <c r="M25" s="479"/>
      <c r="N25" s="478" t="s">
        <v>16</v>
      </c>
      <c r="O25" s="479"/>
    </row>
    <row r="26" spans="1:15" s="63" customFormat="1" ht="13.5" customHeight="1">
      <c r="A26" s="119"/>
      <c r="B26" s="119"/>
      <c r="C26" s="119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1"/>
      <c r="O26" s="121"/>
    </row>
    <row r="27" spans="1:15" ht="20.25">
      <c r="A27" s="498" t="s">
        <v>160</v>
      </c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</row>
    <row r="28" spans="1:15" ht="11.25" customHeight="1">
      <c r="A28" s="122"/>
      <c r="B28" s="122"/>
      <c r="C28" s="122"/>
      <c r="D28" s="122"/>
      <c r="E28" s="122"/>
      <c r="F28" s="122"/>
      <c r="G28" s="122"/>
      <c r="H28" s="122"/>
      <c r="I28" s="122"/>
      <c r="J28" s="123"/>
      <c r="K28" s="123"/>
      <c r="L28" s="123"/>
      <c r="M28" s="123"/>
      <c r="N28" s="123"/>
      <c r="O28" s="123"/>
    </row>
    <row r="29" spans="1:15" ht="22.5">
      <c r="A29" s="501" t="s">
        <v>219</v>
      </c>
      <c r="B29" s="501"/>
      <c r="C29" s="501"/>
      <c r="D29" s="501"/>
      <c r="E29" s="501"/>
      <c r="F29" s="501"/>
      <c r="G29" s="501"/>
      <c r="H29" s="501"/>
      <c r="I29" s="501"/>
      <c r="J29" s="501"/>
      <c r="K29" s="72"/>
      <c r="L29" s="72"/>
      <c r="M29" s="72"/>
      <c r="N29" s="72"/>
      <c r="O29" s="72"/>
    </row>
    <row r="30" spans="1:15">
      <c r="A30" s="152"/>
      <c r="B30" s="124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52.5" customHeight="1">
      <c r="A31" s="502" t="s">
        <v>223</v>
      </c>
      <c r="B31" s="503"/>
      <c r="C31" s="504"/>
      <c r="D31" s="519" t="s">
        <v>324</v>
      </c>
      <c r="E31" s="519"/>
      <c r="F31" s="519"/>
      <c r="G31" s="519" t="s">
        <v>323</v>
      </c>
      <c r="H31" s="519"/>
      <c r="I31" s="519"/>
      <c r="J31" s="519" t="s">
        <v>224</v>
      </c>
      <c r="K31" s="519"/>
      <c r="L31" s="519"/>
      <c r="M31" s="510" t="s">
        <v>225</v>
      </c>
      <c r="N31" s="511"/>
      <c r="O31" s="512"/>
    </row>
    <row r="32" spans="1:15" ht="155.25" customHeight="1">
      <c r="A32" s="505"/>
      <c r="B32" s="506"/>
      <c r="C32" s="507"/>
      <c r="D32" s="153" t="s">
        <v>220</v>
      </c>
      <c r="E32" s="153" t="s">
        <v>221</v>
      </c>
      <c r="F32" s="153" t="s">
        <v>222</v>
      </c>
      <c r="G32" s="153" t="s">
        <v>220</v>
      </c>
      <c r="H32" s="153" t="s">
        <v>221</v>
      </c>
      <c r="I32" s="153" t="s">
        <v>222</v>
      </c>
      <c r="J32" s="153" t="s">
        <v>220</v>
      </c>
      <c r="K32" s="153" t="s">
        <v>221</v>
      </c>
      <c r="L32" s="153" t="s">
        <v>222</v>
      </c>
      <c r="M32" s="154" t="s">
        <v>226</v>
      </c>
      <c r="N32" s="154" t="s">
        <v>227</v>
      </c>
      <c r="O32" s="154" t="s">
        <v>228</v>
      </c>
    </row>
    <row r="33" spans="1:15" ht="25.5" customHeight="1">
      <c r="A33" s="510">
        <v>1</v>
      </c>
      <c r="B33" s="511"/>
      <c r="C33" s="512"/>
      <c r="D33" s="153">
        <v>2</v>
      </c>
      <c r="E33" s="153">
        <v>3</v>
      </c>
      <c r="F33" s="153">
        <v>4</v>
      </c>
      <c r="G33" s="153">
        <v>5</v>
      </c>
      <c r="H33" s="86">
        <v>6</v>
      </c>
      <c r="I33" s="86">
        <v>7</v>
      </c>
      <c r="J33" s="86">
        <v>8</v>
      </c>
      <c r="K33" s="86">
        <v>9</v>
      </c>
      <c r="L33" s="86">
        <v>10</v>
      </c>
      <c r="M33" s="86">
        <v>11</v>
      </c>
      <c r="N33" s="86">
        <v>12</v>
      </c>
      <c r="O33" s="86">
        <v>13</v>
      </c>
    </row>
    <row r="34" spans="1:15" ht="25.5" customHeight="1">
      <c r="A34" s="513" t="s">
        <v>269</v>
      </c>
      <c r="B34" s="514"/>
      <c r="C34" s="515"/>
      <c r="D34" s="424">
        <v>18158</v>
      </c>
      <c r="E34" s="424">
        <v>104356</v>
      </c>
      <c r="F34" s="424">
        <v>174</v>
      </c>
      <c r="G34" s="371">
        <v>14362</v>
      </c>
      <c r="H34" s="372">
        <v>63273</v>
      </c>
      <c r="I34" s="373">
        <v>227</v>
      </c>
      <c r="J34" s="237">
        <f t="shared" ref="J34:K35" si="0">G34-D34</f>
        <v>-3796</v>
      </c>
      <c r="K34" s="237">
        <f t="shared" si="0"/>
        <v>-41083</v>
      </c>
      <c r="L34" s="277">
        <f t="shared" ref="L34:L35" si="1">I34-F34</f>
        <v>53</v>
      </c>
      <c r="M34" s="278">
        <f t="shared" ref="M34:M35" si="2">(G34/D34)*100</f>
        <v>79.094613944266996</v>
      </c>
      <c r="N34" s="237">
        <f t="shared" ref="N34:N35" si="3">(H34/E34)*100</f>
        <v>60.631875503085595</v>
      </c>
      <c r="O34" s="277">
        <f t="shared" ref="O34:O35" si="4">(I34/F34)*100</f>
        <v>130.45977011494253</v>
      </c>
    </row>
    <row r="35" spans="1:15" ht="45" customHeight="1">
      <c r="A35" s="513" t="s">
        <v>239</v>
      </c>
      <c r="B35" s="514"/>
      <c r="C35" s="515"/>
      <c r="D35" s="424">
        <v>2550</v>
      </c>
      <c r="E35" s="424">
        <v>10625</v>
      </c>
      <c r="F35" s="424">
        <v>240</v>
      </c>
      <c r="G35" s="371">
        <v>4570</v>
      </c>
      <c r="H35" s="372">
        <v>17299</v>
      </c>
      <c r="I35" s="373">
        <v>264</v>
      </c>
      <c r="J35" s="237">
        <f t="shared" si="0"/>
        <v>2020</v>
      </c>
      <c r="K35" s="237">
        <f t="shared" si="0"/>
        <v>6674</v>
      </c>
      <c r="L35" s="277">
        <f t="shared" si="1"/>
        <v>24</v>
      </c>
      <c r="M35" s="278">
        <f t="shared" si="2"/>
        <v>179.21568627450981</v>
      </c>
      <c r="N35" s="237">
        <f t="shared" si="3"/>
        <v>162.81411764705882</v>
      </c>
      <c r="O35" s="277">
        <f t="shared" si="4"/>
        <v>110.00000000000001</v>
      </c>
    </row>
    <row r="36" spans="1:15" ht="36.75" customHeight="1">
      <c r="A36" s="513" t="s">
        <v>240</v>
      </c>
      <c r="B36" s="514"/>
      <c r="C36" s="515"/>
      <c r="D36" s="424">
        <v>378</v>
      </c>
      <c r="E36" s="424">
        <v>1095</v>
      </c>
      <c r="F36" s="424">
        <v>345</v>
      </c>
      <c r="G36" s="371">
        <v>228</v>
      </c>
      <c r="H36" s="371">
        <v>688</v>
      </c>
      <c r="I36" s="414">
        <v>331</v>
      </c>
      <c r="J36" s="237">
        <f t="shared" ref="J36:L37" si="5">G36-D36</f>
        <v>-150</v>
      </c>
      <c r="K36" s="237">
        <f t="shared" si="5"/>
        <v>-407</v>
      </c>
      <c r="L36" s="277">
        <f t="shared" si="5"/>
        <v>-14</v>
      </c>
      <c r="M36" s="278">
        <f t="shared" ref="M36:O37" si="6">(G36/D36)*100</f>
        <v>60.317460317460316</v>
      </c>
      <c r="N36" s="237">
        <f t="shared" si="6"/>
        <v>62.831050228310502</v>
      </c>
      <c r="O36" s="277">
        <f t="shared" si="6"/>
        <v>95.94202898550725</v>
      </c>
    </row>
    <row r="37" spans="1:15" ht="33" customHeight="1">
      <c r="A37" s="516" t="s">
        <v>34</v>
      </c>
      <c r="B37" s="517"/>
      <c r="C37" s="518"/>
      <c r="D37" s="374">
        <f>SUM(D34:D36)</f>
        <v>21086</v>
      </c>
      <c r="E37" s="374"/>
      <c r="F37" s="374"/>
      <c r="G37" s="375">
        <f>SUM(G34:G36)</f>
        <v>19160</v>
      </c>
      <c r="H37" s="375"/>
      <c r="I37" s="376"/>
      <c r="J37" s="279">
        <f t="shared" si="5"/>
        <v>-1926</v>
      </c>
      <c r="K37" s="279">
        <f t="shared" si="5"/>
        <v>0</v>
      </c>
      <c r="L37" s="280">
        <f t="shared" si="5"/>
        <v>0</v>
      </c>
      <c r="M37" s="281">
        <f t="shared" si="6"/>
        <v>90.865977425780144</v>
      </c>
      <c r="N37" s="279"/>
      <c r="O37" s="280"/>
    </row>
    <row r="38" spans="1:15">
      <c r="A38" s="72"/>
      <c r="B38" s="124"/>
      <c r="C38" s="125"/>
      <c r="D38" s="125"/>
      <c r="E38" s="125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5">
      <c r="A39" s="72"/>
      <c r="B39" s="124"/>
      <c r="C39" s="125"/>
      <c r="D39" s="125"/>
      <c r="E39" s="125"/>
      <c r="F39" s="72"/>
      <c r="G39" s="72"/>
      <c r="H39" s="72"/>
      <c r="I39" s="72"/>
      <c r="J39" s="72"/>
      <c r="K39" s="72"/>
      <c r="L39" s="72"/>
      <c r="M39" s="72"/>
      <c r="N39" s="72"/>
      <c r="O39" s="72"/>
    </row>
    <row r="40" spans="1:15">
      <c r="A40" s="126"/>
      <c r="B40" s="124"/>
      <c r="C40" s="125"/>
      <c r="D40" s="125"/>
      <c r="E40" s="125"/>
      <c r="F40" s="72"/>
      <c r="G40" s="72"/>
      <c r="H40" s="72"/>
      <c r="I40" s="72"/>
      <c r="J40" s="72"/>
      <c r="K40" s="72"/>
      <c r="L40" s="72"/>
      <c r="M40" s="72"/>
      <c r="N40" s="72"/>
      <c r="O40" s="72"/>
    </row>
    <row r="41" spans="1:15">
      <c r="A41" s="127"/>
      <c r="B41" s="124"/>
      <c r="C41" s="125"/>
      <c r="D41" s="125"/>
      <c r="E41" s="125"/>
      <c r="F41" s="127"/>
      <c r="G41" s="127"/>
      <c r="H41" s="72"/>
      <c r="I41" s="72"/>
      <c r="J41" s="72"/>
      <c r="K41" s="72"/>
      <c r="L41" s="508"/>
      <c r="M41" s="509"/>
      <c r="N41" s="509"/>
      <c r="O41" s="509"/>
    </row>
    <row r="42" spans="1:15">
      <c r="A42" s="72"/>
      <c r="B42" s="124"/>
      <c r="C42" s="125"/>
      <c r="D42" s="125"/>
      <c r="E42" s="125"/>
      <c r="F42" s="72"/>
      <c r="G42" s="72"/>
      <c r="H42" s="72"/>
      <c r="I42" s="72"/>
      <c r="J42" s="72"/>
      <c r="K42" s="72"/>
      <c r="L42" s="72"/>
      <c r="M42" s="72"/>
      <c r="N42" s="72"/>
      <c r="O42" s="72"/>
    </row>
    <row r="43" spans="1:15">
      <c r="A43" s="72"/>
      <c r="B43" s="124"/>
      <c r="C43" s="125"/>
      <c r="D43" s="125"/>
      <c r="E43" s="125"/>
      <c r="F43" s="72"/>
      <c r="G43" s="72"/>
      <c r="H43" s="72"/>
      <c r="I43" s="72"/>
      <c r="J43" s="72"/>
      <c r="K43" s="72"/>
      <c r="L43" s="72"/>
      <c r="M43" s="72"/>
      <c r="N43" s="72"/>
      <c r="O43" s="72"/>
    </row>
    <row r="44" spans="1:15">
      <c r="A44" s="72"/>
      <c r="B44" s="124"/>
      <c r="C44" s="125"/>
      <c r="D44" s="125"/>
      <c r="E44" s="125"/>
      <c r="F44" s="72"/>
      <c r="G44" s="72"/>
      <c r="H44" s="72"/>
      <c r="I44" s="72"/>
      <c r="J44" s="72"/>
      <c r="K44" s="72"/>
      <c r="L44" s="72"/>
      <c r="M44" s="72"/>
      <c r="N44" s="72"/>
      <c r="O44" s="72"/>
    </row>
    <row r="45" spans="1:15">
      <c r="A45" s="72"/>
      <c r="B45" s="124"/>
      <c r="C45" s="125"/>
      <c r="D45" s="125"/>
      <c r="E45" s="125"/>
      <c r="F45" s="72"/>
      <c r="G45" s="72"/>
      <c r="H45" s="72"/>
      <c r="I45" s="72"/>
      <c r="J45" s="72"/>
      <c r="K45" s="72"/>
      <c r="L45" s="72"/>
      <c r="M45" s="72"/>
      <c r="N45" s="72"/>
      <c r="O45" s="72"/>
    </row>
    <row r="46" spans="1:15">
      <c r="A46" s="72"/>
      <c r="B46" s="124"/>
      <c r="C46" s="125"/>
      <c r="D46" s="125"/>
      <c r="E46" s="125"/>
      <c r="F46" s="72"/>
      <c r="G46" s="72"/>
      <c r="H46" s="72"/>
      <c r="I46" s="72"/>
      <c r="J46" s="72"/>
      <c r="K46" s="72"/>
      <c r="L46" s="72"/>
      <c r="M46" s="72"/>
      <c r="N46" s="72"/>
      <c r="O46" s="72"/>
    </row>
    <row r="47" spans="1:15">
      <c r="A47" s="72"/>
      <c r="B47" s="124"/>
      <c r="C47" s="125"/>
      <c r="D47" s="125"/>
      <c r="E47" s="125"/>
      <c r="F47" s="72"/>
      <c r="G47" s="72"/>
      <c r="H47" s="72"/>
      <c r="I47" s="72"/>
      <c r="J47" s="72"/>
      <c r="K47" s="72"/>
      <c r="L47" s="72"/>
      <c r="M47" s="72"/>
      <c r="N47" s="72"/>
      <c r="O47" s="72"/>
    </row>
    <row r="48" spans="1:15">
      <c r="C48" s="128"/>
      <c r="D48" s="128"/>
      <c r="E48" s="128"/>
    </row>
    <row r="49" spans="3:5">
      <c r="C49" s="128"/>
      <c r="D49" s="128"/>
      <c r="E49" s="128"/>
    </row>
    <row r="50" spans="3:5">
      <c r="C50" s="128"/>
      <c r="D50" s="128"/>
      <c r="E50" s="128"/>
    </row>
    <row r="51" spans="3:5">
      <c r="C51" s="128"/>
      <c r="D51" s="128"/>
      <c r="E51" s="128"/>
    </row>
  </sheetData>
  <mergeCells count="127">
    <mergeCell ref="L41:O41"/>
    <mergeCell ref="A33:C33"/>
    <mergeCell ref="A36:C36"/>
    <mergeCell ref="A37:C37"/>
    <mergeCell ref="M31:O31"/>
    <mergeCell ref="D31:F31"/>
    <mergeCell ref="G31:I31"/>
    <mergeCell ref="J31:L31"/>
    <mergeCell ref="A34:C34"/>
    <mergeCell ref="A35:C35"/>
    <mergeCell ref="A29:J29"/>
    <mergeCell ref="A31:C32"/>
    <mergeCell ref="F19:H19"/>
    <mergeCell ref="I19:K19"/>
    <mergeCell ref="F20:H20"/>
    <mergeCell ref="I20:K20"/>
    <mergeCell ref="F17:H17"/>
    <mergeCell ref="I17:K17"/>
    <mergeCell ref="F18:H18"/>
    <mergeCell ref="I18:K18"/>
    <mergeCell ref="C18:E18"/>
    <mergeCell ref="C19:E19"/>
    <mergeCell ref="C20:E20"/>
    <mergeCell ref="C21:E21"/>
    <mergeCell ref="C22:E22"/>
    <mergeCell ref="C17:E17"/>
    <mergeCell ref="A24:B2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L15:M15"/>
    <mergeCell ref="F14:H14"/>
    <mergeCell ref="L16:M16"/>
    <mergeCell ref="I16:K16"/>
    <mergeCell ref="F15:H15"/>
    <mergeCell ref="I15:K15"/>
    <mergeCell ref="C15:E15"/>
    <mergeCell ref="C16:E16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N25:O25"/>
    <mergeCell ref="L25:M25"/>
    <mergeCell ref="I24:K24"/>
    <mergeCell ref="I25:K25"/>
    <mergeCell ref="I23:K23"/>
    <mergeCell ref="F25:H25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N17:O17"/>
    <mergeCell ref="N18:O18"/>
    <mergeCell ref="N19:O19"/>
    <mergeCell ref="N20:O20"/>
    <mergeCell ref="L17:M17"/>
    <mergeCell ref="C23:E23"/>
    <mergeCell ref="C24:E24"/>
    <mergeCell ref="C25:E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</mergeCells>
  <phoneticPr fontId="3" type="noConversion"/>
  <pageMargins left="0.59055118110236227" right="0.59055118110236227" top="0.98425196850393704" bottom="0.59055118110236227" header="0" footer="0"/>
  <pageSetup paperSize="9" scale="52" orientation="landscape" r:id="rId1"/>
  <headerFooter alignWithMargins="0"/>
  <ignoredErrors>
    <ignoredError sqref="D37 G37" formulaRange="1"/>
    <ignoredError sqref="J22:K22 J25:K25 J23:K23 J24:K24" evalError="1"/>
    <ignoredError sqref="I23 F22:F24 F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67"/>
  <sheetViews>
    <sheetView view="pageBreakPreview" topLeftCell="A2" zoomScale="60" zoomScaleNormal="50" workbookViewId="0">
      <selection activeCell="P10" sqref="P10"/>
    </sheetView>
  </sheetViews>
  <sheetFormatPr defaultRowHeight="18.75"/>
  <cols>
    <col min="1" max="2" width="4.42578125" style="239" customWidth="1"/>
    <col min="3" max="3" width="28.7109375" style="239" customWidth="1"/>
    <col min="4" max="6" width="8.42578125" style="239" customWidth="1"/>
    <col min="7" max="9" width="11.28515625" style="239" customWidth="1"/>
    <col min="10" max="10" width="8.7109375" style="239" customWidth="1"/>
    <col min="11" max="11" width="5.85546875" style="239" customWidth="1"/>
    <col min="12" max="12" width="2.42578125" style="239" hidden="1" customWidth="1"/>
    <col min="13" max="13" width="12.28515625" style="239" customWidth="1"/>
    <col min="14" max="14" width="12.5703125" style="239" customWidth="1"/>
    <col min="15" max="15" width="14.5703125" style="239" customWidth="1"/>
    <col min="16" max="16" width="14" style="239" customWidth="1"/>
    <col min="17" max="17" width="12.5703125" style="239" customWidth="1"/>
    <col min="18" max="18" width="12.28515625" style="239" customWidth="1"/>
    <col min="19" max="19" width="14.5703125" style="239" customWidth="1"/>
    <col min="20" max="20" width="14" style="239" customWidth="1"/>
    <col min="21" max="21" width="12.5703125" style="239" customWidth="1"/>
    <col min="22" max="22" width="12.28515625" style="239" customWidth="1"/>
    <col min="23" max="23" width="14.85546875" style="239" customWidth="1"/>
    <col min="24" max="24" width="14" style="239" customWidth="1"/>
    <col min="25" max="25" width="12.5703125" style="239" customWidth="1"/>
    <col min="26" max="26" width="12.28515625" style="239" customWidth="1"/>
    <col min="27" max="27" width="14.5703125" style="239" customWidth="1"/>
    <col min="28" max="28" width="13.7109375" style="239" customWidth="1"/>
    <col min="29" max="29" width="12.28515625" style="239" customWidth="1"/>
    <col min="30" max="31" width="14.5703125" style="239" customWidth="1"/>
    <col min="32" max="32" width="14" style="239" customWidth="1"/>
    <col min="33" max="16384" width="9.140625" style="239"/>
  </cols>
  <sheetData>
    <row r="1" spans="1:32" ht="20.25" hidden="1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40"/>
      <c r="R1" s="241"/>
      <c r="S1" s="241"/>
      <c r="T1" s="241"/>
      <c r="U1" s="241"/>
      <c r="V1" s="241"/>
      <c r="W1" s="240"/>
      <c r="X1" s="240"/>
      <c r="Y1" s="240"/>
      <c r="Z1" s="240"/>
      <c r="AA1" s="240"/>
      <c r="AB1" s="240"/>
      <c r="AC1" s="240"/>
      <c r="AD1" s="240"/>
      <c r="AE1" s="240"/>
      <c r="AF1" s="241"/>
    </row>
    <row r="2" spans="1:32" ht="32.25" customHeight="1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40"/>
      <c r="R2" s="241"/>
      <c r="S2" s="241"/>
      <c r="T2" s="241"/>
      <c r="U2" s="241"/>
      <c r="V2" s="241"/>
      <c r="W2" s="240"/>
      <c r="X2" s="240"/>
      <c r="Y2" s="240"/>
      <c r="Z2" s="240"/>
      <c r="AA2" s="240"/>
      <c r="AB2" s="240"/>
      <c r="AC2" s="240"/>
      <c r="AD2" s="240"/>
      <c r="AE2" s="240"/>
      <c r="AF2" s="241"/>
    </row>
    <row r="3" spans="1:32" s="243" customFormat="1" ht="32.25" customHeight="1">
      <c r="A3" s="242"/>
      <c r="B3" s="242"/>
      <c r="C3" s="242" t="s">
        <v>325</v>
      </c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</row>
    <row r="4" spans="1:32" ht="27.75" customHeight="1">
      <c r="A4" s="244"/>
      <c r="B4" s="244"/>
      <c r="C4" s="244"/>
      <c r="D4" s="244"/>
      <c r="E4" s="244"/>
      <c r="F4" s="244"/>
      <c r="G4" s="244"/>
      <c r="H4" s="244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4"/>
      <c r="X4" s="240"/>
      <c r="Y4" s="240"/>
      <c r="Z4" s="564"/>
      <c r="AA4" s="564"/>
      <c r="AB4" s="564"/>
      <c r="AC4" s="240"/>
      <c r="AD4" s="564" t="s">
        <v>161</v>
      </c>
      <c r="AE4" s="564"/>
      <c r="AF4" s="564"/>
    </row>
    <row r="5" spans="1:32" ht="38.25" customHeight="1">
      <c r="A5" s="578" t="s">
        <v>32</v>
      </c>
      <c r="B5" s="542" t="s">
        <v>91</v>
      </c>
      <c r="C5" s="543"/>
      <c r="D5" s="543"/>
      <c r="E5" s="543"/>
      <c r="F5" s="543"/>
      <c r="G5" s="543"/>
      <c r="H5" s="543"/>
      <c r="I5" s="543"/>
      <c r="J5" s="543"/>
      <c r="K5" s="543"/>
      <c r="L5" s="544"/>
      <c r="M5" s="553" t="s">
        <v>33</v>
      </c>
      <c r="N5" s="554"/>
      <c r="O5" s="554"/>
      <c r="P5" s="555"/>
      <c r="Q5" s="553" t="s">
        <v>52</v>
      </c>
      <c r="R5" s="554"/>
      <c r="S5" s="554"/>
      <c r="T5" s="555"/>
      <c r="U5" s="553" t="s">
        <v>111</v>
      </c>
      <c r="V5" s="554"/>
      <c r="W5" s="554"/>
      <c r="X5" s="555"/>
      <c r="Y5" s="553" t="s">
        <v>65</v>
      </c>
      <c r="Z5" s="554"/>
      <c r="AA5" s="554"/>
      <c r="AB5" s="555"/>
      <c r="AC5" s="553" t="s">
        <v>34</v>
      </c>
      <c r="AD5" s="554"/>
      <c r="AE5" s="554"/>
      <c r="AF5" s="555"/>
    </row>
    <row r="6" spans="1:32" ht="34.5" customHeight="1">
      <c r="A6" s="579"/>
      <c r="B6" s="545"/>
      <c r="C6" s="546"/>
      <c r="D6" s="546"/>
      <c r="E6" s="546"/>
      <c r="F6" s="546"/>
      <c r="G6" s="546"/>
      <c r="H6" s="546"/>
      <c r="I6" s="546"/>
      <c r="J6" s="546"/>
      <c r="K6" s="546"/>
      <c r="L6" s="547"/>
      <c r="M6" s="531" t="s">
        <v>89</v>
      </c>
      <c r="N6" s="531" t="s">
        <v>90</v>
      </c>
      <c r="O6" s="531" t="s">
        <v>97</v>
      </c>
      <c r="P6" s="531" t="s">
        <v>98</v>
      </c>
      <c r="Q6" s="531" t="s">
        <v>89</v>
      </c>
      <c r="R6" s="531" t="s">
        <v>90</v>
      </c>
      <c r="S6" s="531" t="s">
        <v>97</v>
      </c>
      <c r="T6" s="531" t="s">
        <v>98</v>
      </c>
      <c r="U6" s="531" t="s">
        <v>89</v>
      </c>
      <c r="V6" s="531" t="s">
        <v>90</v>
      </c>
      <c r="W6" s="531" t="s">
        <v>97</v>
      </c>
      <c r="X6" s="531" t="s">
        <v>98</v>
      </c>
      <c r="Y6" s="531" t="s">
        <v>89</v>
      </c>
      <c r="Z6" s="531" t="s">
        <v>90</v>
      </c>
      <c r="AA6" s="531" t="s">
        <v>97</v>
      </c>
      <c r="AB6" s="531" t="s">
        <v>98</v>
      </c>
      <c r="AC6" s="531" t="s">
        <v>89</v>
      </c>
      <c r="AD6" s="531" t="s">
        <v>90</v>
      </c>
      <c r="AE6" s="531" t="s">
        <v>97</v>
      </c>
      <c r="AF6" s="531" t="s">
        <v>98</v>
      </c>
    </row>
    <row r="7" spans="1:32" ht="24.95" customHeight="1">
      <c r="A7" s="580"/>
      <c r="B7" s="548"/>
      <c r="C7" s="549"/>
      <c r="D7" s="549"/>
      <c r="E7" s="549"/>
      <c r="F7" s="549"/>
      <c r="G7" s="549"/>
      <c r="H7" s="549"/>
      <c r="I7" s="549"/>
      <c r="J7" s="549"/>
      <c r="K7" s="549"/>
      <c r="L7" s="550"/>
      <c r="M7" s="532"/>
      <c r="N7" s="532"/>
      <c r="O7" s="532"/>
      <c r="P7" s="532"/>
      <c r="Q7" s="532"/>
      <c r="R7" s="532"/>
      <c r="S7" s="532"/>
      <c r="T7" s="532"/>
      <c r="U7" s="532"/>
      <c r="V7" s="532"/>
      <c r="W7" s="532"/>
      <c r="X7" s="532"/>
      <c r="Y7" s="532"/>
      <c r="Z7" s="532"/>
      <c r="AA7" s="532"/>
      <c r="AB7" s="532"/>
      <c r="AC7" s="532"/>
      <c r="AD7" s="532"/>
      <c r="AE7" s="532"/>
      <c r="AF7" s="532"/>
    </row>
    <row r="8" spans="1:32" ht="33.75" customHeight="1">
      <c r="A8" s="246">
        <v>1</v>
      </c>
      <c r="B8" s="587">
        <v>2</v>
      </c>
      <c r="C8" s="587"/>
      <c r="D8" s="587"/>
      <c r="E8" s="587"/>
      <c r="F8" s="587"/>
      <c r="G8" s="587"/>
      <c r="H8" s="587"/>
      <c r="I8" s="587"/>
      <c r="J8" s="587"/>
      <c r="K8" s="587"/>
      <c r="L8" s="587"/>
      <c r="M8" s="247">
        <v>3</v>
      </c>
      <c r="N8" s="247">
        <v>4</v>
      </c>
      <c r="O8" s="247">
        <v>5</v>
      </c>
      <c r="P8" s="247">
        <v>6</v>
      </c>
      <c r="Q8" s="247">
        <v>7</v>
      </c>
      <c r="R8" s="247">
        <v>8</v>
      </c>
      <c r="S8" s="247">
        <v>9</v>
      </c>
      <c r="T8" s="247">
        <v>10</v>
      </c>
      <c r="U8" s="247">
        <v>11</v>
      </c>
      <c r="V8" s="247">
        <v>12</v>
      </c>
      <c r="W8" s="247">
        <v>13</v>
      </c>
      <c r="X8" s="247">
        <v>14</v>
      </c>
      <c r="Y8" s="247">
        <v>15</v>
      </c>
      <c r="Z8" s="247">
        <v>16</v>
      </c>
      <c r="AA8" s="247">
        <v>17</v>
      </c>
      <c r="AB8" s="247">
        <v>18</v>
      </c>
      <c r="AC8" s="247">
        <v>19</v>
      </c>
      <c r="AD8" s="247">
        <v>20</v>
      </c>
      <c r="AE8" s="247">
        <v>21</v>
      </c>
      <c r="AF8" s="247">
        <v>22</v>
      </c>
    </row>
    <row r="9" spans="1:32" ht="33.75" customHeight="1">
      <c r="A9" s="326">
        <v>1</v>
      </c>
      <c r="B9" s="556" t="s">
        <v>301</v>
      </c>
      <c r="C9" s="557"/>
      <c r="D9" s="557"/>
      <c r="E9" s="557"/>
      <c r="F9" s="557"/>
      <c r="G9" s="557"/>
      <c r="H9" s="557"/>
      <c r="I9" s="557"/>
      <c r="J9" s="557"/>
      <c r="K9" s="557"/>
      <c r="L9" s="558"/>
      <c r="M9" s="327">
        <v>0</v>
      </c>
      <c r="N9" s="327">
        <v>0</v>
      </c>
      <c r="O9" s="327">
        <f t="shared" ref="O9:O29" si="0">N9-M9</f>
        <v>0</v>
      </c>
      <c r="P9" s="328" t="e">
        <f t="shared" ref="P9:P29" si="1">N9/M9*100</f>
        <v>#DIV/0!</v>
      </c>
      <c r="Q9" s="327">
        <v>0</v>
      </c>
      <c r="R9" s="327">
        <v>0</v>
      </c>
      <c r="S9" s="327">
        <f t="shared" ref="S9:S29" si="2">R9-Q9</f>
        <v>0</v>
      </c>
      <c r="T9" s="328" t="e">
        <f t="shared" ref="T9:T29" si="3">R9/Q9*100</f>
        <v>#DIV/0!</v>
      </c>
      <c r="U9" s="425">
        <f>SUM(U10:U13)</f>
        <v>56</v>
      </c>
      <c r="V9" s="425">
        <f>SUM(V10:V13)</f>
        <v>386</v>
      </c>
      <c r="W9" s="327">
        <f t="shared" ref="W9:W29" si="4">V9-U9</f>
        <v>330</v>
      </c>
      <c r="X9" s="328">
        <f t="shared" ref="X9:X29" si="5">V9/U9*100</f>
        <v>689.28571428571433</v>
      </c>
      <c r="Y9" s="327">
        <v>0</v>
      </c>
      <c r="Z9" s="327">
        <v>0</v>
      </c>
      <c r="AA9" s="327">
        <f t="shared" ref="AA9:AA29" si="6">Z9-Y9</f>
        <v>0</v>
      </c>
      <c r="AB9" s="328" t="e">
        <f t="shared" ref="AB9:AB29" si="7">Z9/Y9*100</f>
        <v>#DIV/0!</v>
      </c>
      <c r="AC9" s="329">
        <f t="shared" ref="AC9:AD33" si="8">SUM(M9,Q9,U9,Y9)</f>
        <v>56</v>
      </c>
      <c r="AD9" s="329">
        <f t="shared" si="8"/>
        <v>386</v>
      </c>
      <c r="AE9" s="327">
        <f t="shared" ref="AE9:AE29" si="9">AD9-AC9</f>
        <v>330</v>
      </c>
      <c r="AF9" s="328">
        <f t="shared" ref="AF9:AF29" si="10">AD9/AC9*100</f>
        <v>689.28571428571433</v>
      </c>
    </row>
    <row r="10" spans="1:32" ht="30" customHeight="1">
      <c r="A10" s="326"/>
      <c r="B10" s="539" t="s">
        <v>331</v>
      </c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327">
        <v>0</v>
      </c>
      <c r="N10" s="327">
        <v>0</v>
      </c>
      <c r="O10" s="327">
        <f t="shared" si="0"/>
        <v>0</v>
      </c>
      <c r="P10" s="328" t="e">
        <f t="shared" si="1"/>
        <v>#DIV/0!</v>
      </c>
      <c r="Q10" s="327">
        <v>0</v>
      </c>
      <c r="R10" s="327">
        <v>0</v>
      </c>
      <c r="S10" s="327">
        <f t="shared" si="2"/>
        <v>0</v>
      </c>
      <c r="T10" s="328" t="e">
        <f t="shared" si="3"/>
        <v>#DIV/0!</v>
      </c>
      <c r="U10" s="426">
        <v>56</v>
      </c>
      <c r="V10" s="426">
        <v>0</v>
      </c>
      <c r="W10" s="327">
        <f t="shared" si="4"/>
        <v>-56</v>
      </c>
      <c r="X10" s="328">
        <f t="shared" si="5"/>
        <v>0</v>
      </c>
      <c r="Y10" s="327">
        <v>0</v>
      </c>
      <c r="Z10" s="327">
        <v>0</v>
      </c>
      <c r="AA10" s="327">
        <f t="shared" si="6"/>
        <v>0</v>
      </c>
      <c r="AB10" s="328" t="e">
        <f t="shared" si="7"/>
        <v>#DIV/0!</v>
      </c>
      <c r="AC10" s="327">
        <f t="shared" si="8"/>
        <v>56</v>
      </c>
      <c r="AD10" s="327">
        <f t="shared" si="8"/>
        <v>0</v>
      </c>
      <c r="AE10" s="327">
        <f t="shared" si="9"/>
        <v>-56</v>
      </c>
      <c r="AF10" s="328">
        <f t="shared" si="10"/>
        <v>0</v>
      </c>
    </row>
    <row r="11" spans="1:32" ht="30" customHeight="1">
      <c r="A11" s="326"/>
      <c r="B11" s="539" t="s">
        <v>333</v>
      </c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327">
        <v>0</v>
      </c>
      <c r="N11" s="327">
        <v>0</v>
      </c>
      <c r="O11" s="327">
        <f t="shared" ref="O11" si="11">N11-M11</f>
        <v>0</v>
      </c>
      <c r="P11" s="328" t="e">
        <f t="shared" ref="P11" si="12">N11/M11*100</f>
        <v>#DIV/0!</v>
      </c>
      <c r="Q11" s="327">
        <v>0</v>
      </c>
      <c r="R11" s="327">
        <v>0</v>
      </c>
      <c r="S11" s="327">
        <f t="shared" ref="S11" si="13">R11-Q11</f>
        <v>0</v>
      </c>
      <c r="T11" s="328" t="e">
        <f t="shared" ref="T11" si="14">R11/Q11*100</f>
        <v>#DIV/0!</v>
      </c>
      <c r="U11" s="426">
        <v>0</v>
      </c>
      <c r="V11" s="426">
        <v>216</v>
      </c>
      <c r="W11" s="327">
        <f t="shared" ref="W11" si="15">V11-U11</f>
        <v>216</v>
      </c>
      <c r="X11" s="328" t="e">
        <f t="shared" ref="X11" si="16">V11/U11*100</f>
        <v>#DIV/0!</v>
      </c>
      <c r="Y11" s="327">
        <v>0</v>
      </c>
      <c r="Z11" s="327">
        <v>0</v>
      </c>
      <c r="AA11" s="327">
        <f t="shared" ref="AA11" si="17">Z11-Y11</f>
        <v>0</v>
      </c>
      <c r="AB11" s="328" t="e">
        <f t="shared" ref="AB11" si="18">Z11/Y11*100</f>
        <v>#DIV/0!</v>
      </c>
      <c r="AC11" s="327">
        <f t="shared" ref="AC11" si="19">SUM(M11,Q11,U11,Y11)</f>
        <v>0</v>
      </c>
      <c r="AD11" s="327">
        <f t="shared" ref="AD11" si="20">SUM(N11,R11,V11,Z11)</f>
        <v>216</v>
      </c>
      <c r="AE11" s="327">
        <f t="shared" ref="AE11" si="21">AD11-AC11</f>
        <v>216</v>
      </c>
      <c r="AF11" s="328" t="e">
        <f t="shared" ref="AF11" si="22">AD11/AC11*100</f>
        <v>#DIV/0!</v>
      </c>
    </row>
    <row r="12" spans="1:32" ht="25.5" customHeight="1">
      <c r="A12" s="326"/>
      <c r="B12" s="539" t="s">
        <v>332</v>
      </c>
      <c r="C12" s="539"/>
      <c r="D12" s="539"/>
      <c r="E12" s="539"/>
      <c r="F12" s="539"/>
      <c r="G12" s="539"/>
      <c r="H12" s="539"/>
      <c r="I12" s="539"/>
      <c r="J12" s="539"/>
      <c r="K12" s="539"/>
      <c r="L12" s="539"/>
      <c r="M12" s="327">
        <v>0</v>
      </c>
      <c r="N12" s="327">
        <v>0</v>
      </c>
      <c r="O12" s="327">
        <f t="shared" ref="O12" si="23">N12-M12</f>
        <v>0</v>
      </c>
      <c r="P12" s="328" t="e">
        <f t="shared" ref="P12" si="24">N12/M12*100</f>
        <v>#DIV/0!</v>
      </c>
      <c r="Q12" s="327">
        <v>0</v>
      </c>
      <c r="R12" s="327">
        <v>0</v>
      </c>
      <c r="S12" s="327">
        <f t="shared" ref="S12" si="25">R12-Q12</f>
        <v>0</v>
      </c>
      <c r="T12" s="328" t="e">
        <f t="shared" ref="T12" si="26">R12/Q12*100</f>
        <v>#DIV/0!</v>
      </c>
      <c r="U12" s="426">
        <v>0</v>
      </c>
      <c r="V12" s="426">
        <v>100</v>
      </c>
      <c r="W12" s="327">
        <f t="shared" ref="W12" si="27">V12-U12</f>
        <v>100</v>
      </c>
      <c r="X12" s="328" t="e">
        <f t="shared" ref="X12" si="28">V12/U12*100</f>
        <v>#DIV/0!</v>
      </c>
      <c r="Y12" s="327">
        <v>0</v>
      </c>
      <c r="Z12" s="327">
        <v>0</v>
      </c>
      <c r="AA12" s="327">
        <f t="shared" ref="AA12" si="29">Z12-Y12</f>
        <v>0</v>
      </c>
      <c r="AB12" s="328" t="e">
        <f t="shared" ref="AB12" si="30">Z12/Y12*100</f>
        <v>#DIV/0!</v>
      </c>
      <c r="AC12" s="327">
        <f t="shared" ref="AC12" si="31">SUM(M12,Q12,U12,Y12)</f>
        <v>0</v>
      </c>
      <c r="AD12" s="327">
        <f t="shared" ref="AD12" si="32">SUM(N12,R12,V12,Z12)</f>
        <v>100</v>
      </c>
      <c r="AE12" s="327">
        <f t="shared" ref="AE12" si="33">AD12-AC12</f>
        <v>100</v>
      </c>
      <c r="AF12" s="328" t="e">
        <f t="shared" ref="AF12" si="34">AD12/AC12*100</f>
        <v>#DIV/0!</v>
      </c>
    </row>
    <row r="13" spans="1:32" ht="31.5" customHeight="1">
      <c r="A13" s="326"/>
      <c r="B13" s="539" t="s">
        <v>285</v>
      </c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327">
        <v>0</v>
      </c>
      <c r="N13" s="327">
        <v>0</v>
      </c>
      <c r="O13" s="327">
        <f t="shared" si="0"/>
        <v>0</v>
      </c>
      <c r="P13" s="328" t="e">
        <f t="shared" si="1"/>
        <v>#DIV/0!</v>
      </c>
      <c r="Q13" s="327">
        <v>0</v>
      </c>
      <c r="R13" s="327">
        <v>0</v>
      </c>
      <c r="S13" s="327">
        <f t="shared" si="2"/>
        <v>0</v>
      </c>
      <c r="T13" s="328" t="e">
        <f t="shared" si="3"/>
        <v>#DIV/0!</v>
      </c>
      <c r="U13" s="426">
        <v>0</v>
      </c>
      <c r="V13" s="426">
        <v>70</v>
      </c>
      <c r="W13" s="327">
        <f t="shared" si="4"/>
        <v>70</v>
      </c>
      <c r="X13" s="328" t="e">
        <f t="shared" si="5"/>
        <v>#DIV/0!</v>
      </c>
      <c r="Y13" s="327">
        <v>0</v>
      </c>
      <c r="Z13" s="327">
        <v>0</v>
      </c>
      <c r="AA13" s="327">
        <f t="shared" si="6"/>
        <v>0</v>
      </c>
      <c r="AB13" s="328" t="e">
        <f t="shared" si="7"/>
        <v>#DIV/0!</v>
      </c>
      <c r="AC13" s="327">
        <f t="shared" si="8"/>
        <v>0</v>
      </c>
      <c r="AD13" s="327">
        <f t="shared" si="8"/>
        <v>70</v>
      </c>
      <c r="AE13" s="327">
        <f t="shared" si="9"/>
        <v>70</v>
      </c>
      <c r="AF13" s="328" t="e">
        <f t="shared" si="10"/>
        <v>#DIV/0!</v>
      </c>
    </row>
    <row r="14" spans="1:32" ht="46.5" customHeight="1">
      <c r="A14" s="330">
        <v>2</v>
      </c>
      <c r="B14" s="527" t="s">
        <v>241</v>
      </c>
      <c r="C14" s="534"/>
      <c r="D14" s="534"/>
      <c r="E14" s="534"/>
      <c r="F14" s="534"/>
      <c r="G14" s="534"/>
      <c r="H14" s="534"/>
      <c r="I14" s="534"/>
      <c r="J14" s="534"/>
      <c r="K14" s="534"/>
      <c r="L14" s="535"/>
      <c r="M14" s="327">
        <v>0</v>
      </c>
      <c r="N14" s="327">
        <v>0</v>
      </c>
      <c r="O14" s="327">
        <f t="shared" si="0"/>
        <v>0</v>
      </c>
      <c r="P14" s="328" t="e">
        <f t="shared" si="1"/>
        <v>#DIV/0!</v>
      </c>
      <c r="Q14" s="327">
        <v>0</v>
      </c>
      <c r="R14" s="327">
        <v>0</v>
      </c>
      <c r="S14" s="327">
        <f t="shared" si="2"/>
        <v>0</v>
      </c>
      <c r="T14" s="328" t="e">
        <f t="shared" si="3"/>
        <v>#DIV/0!</v>
      </c>
      <c r="U14" s="425">
        <f>SUM(U15:U21)</f>
        <v>100</v>
      </c>
      <c r="V14" s="425">
        <f>SUM(V15:V21)</f>
        <v>32</v>
      </c>
      <c r="W14" s="327">
        <f t="shared" si="4"/>
        <v>-68</v>
      </c>
      <c r="X14" s="331">
        <f t="shared" si="5"/>
        <v>32</v>
      </c>
      <c r="Y14" s="327">
        <v>0</v>
      </c>
      <c r="Z14" s="327">
        <v>0</v>
      </c>
      <c r="AA14" s="327">
        <f t="shared" si="6"/>
        <v>0</v>
      </c>
      <c r="AB14" s="328" t="e">
        <f t="shared" si="7"/>
        <v>#DIV/0!</v>
      </c>
      <c r="AC14" s="329">
        <f t="shared" si="8"/>
        <v>100</v>
      </c>
      <c r="AD14" s="329">
        <f t="shared" si="8"/>
        <v>32</v>
      </c>
      <c r="AE14" s="327">
        <f t="shared" si="9"/>
        <v>-68</v>
      </c>
      <c r="AF14" s="331">
        <f t="shared" si="10"/>
        <v>32</v>
      </c>
    </row>
    <row r="15" spans="1:32" ht="29.25" customHeight="1">
      <c r="A15" s="330"/>
      <c r="B15" s="536" t="s">
        <v>237</v>
      </c>
      <c r="C15" s="537"/>
      <c r="D15" s="537"/>
      <c r="E15" s="537"/>
      <c r="F15" s="537"/>
      <c r="G15" s="537"/>
      <c r="H15" s="537"/>
      <c r="I15" s="537"/>
      <c r="J15" s="537"/>
      <c r="K15" s="537"/>
      <c r="L15" s="538"/>
      <c r="M15" s="327">
        <v>0</v>
      </c>
      <c r="N15" s="327">
        <v>0</v>
      </c>
      <c r="O15" s="327">
        <f t="shared" si="0"/>
        <v>0</v>
      </c>
      <c r="P15" s="328" t="e">
        <f t="shared" si="1"/>
        <v>#DIV/0!</v>
      </c>
      <c r="Q15" s="327">
        <v>0</v>
      </c>
      <c r="R15" s="327">
        <v>0</v>
      </c>
      <c r="S15" s="327">
        <f t="shared" si="2"/>
        <v>0</v>
      </c>
      <c r="T15" s="328" t="e">
        <f t="shared" si="3"/>
        <v>#DIV/0!</v>
      </c>
      <c r="U15" s="426">
        <v>100</v>
      </c>
      <c r="V15" s="426">
        <v>0</v>
      </c>
      <c r="W15" s="327">
        <f t="shared" si="4"/>
        <v>-100</v>
      </c>
      <c r="X15" s="331">
        <f t="shared" si="5"/>
        <v>0</v>
      </c>
      <c r="Y15" s="327">
        <v>0</v>
      </c>
      <c r="Z15" s="327">
        <v>0</v>
      </c>
      <c r="AA15" s="327">
        <f t="shared" si="6"/>
        <v>0</v>
      </c>
      <c r="AB15" s="328" t="e">
        <f t="shared" si="7"/>
        <v>#DIV/0!</v>
      </c>
      <c r="AC15" s="327">
        <f t="shared" si="8"/>
        <v>100</v>
      </c>
      <c r="AD15" s="327">
        <f t="shared" si="8"/>
        <v>0</v>
      </c>
      <c r="AE15" s="327">
        <f t="shared" si="9"/>
        <v>-100</v>
      </c>
      <c r="AF15" s="331">
        <f t="shared" si="10"/>
        <v>0</v>
      </c>
    </row>
    <row r="16" spans="1:32" s="298" customFormat="1" ht="30" customHeight="1">
      <c r="A16" s="330"/>
      <c r="B16" s="521" t="s">
        <v>335</v>
      </c>
      <c r="C16" s="522"/>
      <c r="D16" s="522"/>
      <c r="E16" s="522"/>
      <c r="F16" s="522"/>
      <c r="G16" s="522"/>
      <c r="H16" s="522"/>
      <c r="I16" s="522"/>
      <c r="J16" s="522"/>
      <c r="K16" s="522"/>
      <c r="L16" s="523"/>
      <c r="M16" s="327">
        <v>0</v>
      </c>
      <c r="N16" s="327">
        <v>0</v>
      </c>
      <c r="O16" s="327">
        <f t="shared" si="0"/>
        <v>0</v>
      </c>
      <c r="P16" s="328" t="e">
        <f t="shared" si="1"/>
        <v>#DIV/0!</v>
      </c>
      <c r="Q16" s="327">
        <v>0</v>
      </c>
      <c r="R16" s="327">
        <v>0</v>
      </c>
      <c r="S16" s="327">
        <f t="shared" si="2"/>
        <v>0</v>
      </c>
      <c r="T16" s="328" t="e">
        <f t="shared" si="3"/>
        <v>#DIV/0!</v>
      </c>
      <c r="U16" s="426">
        <v>0</v>
      </c>
      <c r="V16" s="426">
        <v>15</v>
      </c>
      <c r="W16" s="327">
        <f t="shared" si="4"/>
        <v>15</v>
      </c>
      <c r="X16" s="328" t="e">
        <f t="shared" si="5"/>
        <v>#DIV/0!</v>
      </c>
      <c r="Y16" s="327">
        <v>0</v>
      </c>
      <c r="Z16" s="327">
        <v>0</v>
      </c>
      <c r="AA16" s="327">
        <f t="shared" si="6"/>
        <v>0</v>
      </c>
      <c r="AB16" s="328" t="e">
        <f t="shared" si="7"/>
        <v>#DIV/0!</v>
      </c>
      <c r="AC16" s="327">
        <f t="shared" si="8"/>
        <v>0</v>
      </c>
      <c r="AD16" s="327">
        <f t="shared" si="8"/>
        <v>15</v>
      </c>
      <c r="AE16" s="327">
        <f t="shared" si="9"/>
        <v>15</v>
      </c>
      <c r="AF16" s="328" t="e">
        <f t="shared" si="10"/>
        <v>#DIV/0!</v>
      </c>
    </row>
    <row r="17" spans="1:32" s="298" customFormat="1" ht="30" customHeight="1">
      <c r="A17" s="330"/>
      <c r="B17" s="521" t="s">
        <v>336</v>
      </c>
      <c r="C17" s="522"/>
      <c r="D17" s="522"/>
      <c r="E17" s="522"/>
      <c r="F17" s="522"/>
      <c r="G17" s="522"/>
      <c r="H17" s="522"/>
      <c r="I17" s="522"/>
      <c r="J17" s="522"/>
      <c r="K17" s="522"/>
      <c r="L17" s="523"/>
      <c r="M17" s="327">
        <v>0</v>
      </c>
      <c r="N17" s="327">
        <v>0</v>
      </c>
      <c r="O17" s="327">
        <f t="shared" ref="O17" si="35">N17-M17</f>
        <v>0</v>
      </c>
      <c r="P17" s="328" t="e">
        <f t="shared" ref="P17" si="36">N17/M17*100</f>
        <v>#DIV/0!</v>
      </c>
      <c r="Q17" s="327">
        <v>0</v>
      </c>
      <c r="R17" s="327">
        <v>0</v>
      </c>
      <c r="S17" s="327">
        <f t="shared" ref="S17" si="37">R17-Q17</f>
        <v>0</v>
      </c>
      <c r="T17" s="328" t="e">
        <f t="shared" ref="T17" si="38">R17/Q17*100</f>
        <v>#DIV/0!</v>
      </c>
      <c r="U17" s="426">
        <v>0</v>
      </c>
      <c r="V17" s="426">
        <v>4</v>
      </c>
      <c r="W17" s="327">
        <f t="shared" ref="W17" si="39">V17-U17</f>
        <v>4</v>
      </c>
      <c r="X17" s="328" t="e">
        <f t="shared" ref="X17" si="40">V17/U17*100</f>
        <v>#DIV/0!</v>
      </c>
      <c r="Y17" s="327">
        <v>0</v>
      </c>
      <c r="Z17" s="327">
        <v>0</v>
      </c>
      <c r="AA17" s="327">
        <f t="shared" ref="AA17" si="41">Z17-Y17</f>
        <v>0</v>
      </c>
      <c r="AB17" s="328" t="e">
        <f t="shared" ref="AB17" si="42">Z17/Y17*100</f>
        <v>#DIV/0!</v>
      </c>
      <c r="AC17" s="327">
        <f t="shared" ref="AC17" si="43">SUM(M17,Q17,U17,Y17)</f>
        <v>0</v>
      </c>
      <c r="AD17" s="327">
        <f t="shared" ref="AD17" si="44">SUM(N17,R17,V17,Z17)</f>
        <v>4</v>
      </c>
      <c r="AE17" s="327">
        <f t="shared" ref="AE17" si="45">AD17-AC17</f>
        <v>4</v>
      </c>
      <c r="AF17" s="328" t="e">
        <f t="shared" ref="AF17" si="46">AD17/AC17*100</f>
        <v>#DIV/0!</v>
      </c>
    </row>
    <row r="18" spans="1:32" s="298" customFormat="1" ht="28.5" customHeight="1">
      <c r="A18" s="330"/>
      <c r="B18" s="521" t="s">
        <v>337</v>
      </c>
      <c r="C18" s="522"/>
      <c r="D18" s="522"/>
      <c r="E18" s="522"/>
      <c r="F18" s="522"/>
      <c r="G18" s="522"/>
      <c r="H18" s="522"/>
      <c r="I18" s="522"/>
      <c r="J18" s="522"/>
      <c r="K18" s="522"/>
      <c r="L18" s="523"/>
      <c r="M18" s="327">
        <v>0</v>
      </c>
      <c r="N18" s="327">
        <v>0</v>
      </c>
      <c r="O18" s="327">
        <f t="shared" ref="O18" si="47">N18-M18</f>
        <v>0</v>
      </c>
      <c r="P18" s="328" t="e">
        <f t="shared" ref="P18" si="48">N18/M18*100</f>
        <v>#DIV/0!</v>
      </c>
      <c r="Q18" s="327">
        <v>0</v>
      </c>
      <c r="R18" s="327">
        <v>0</v>
      </c>
      <c r="S18" s="327">
        <f t="shared" ref="S18" si="49">R18-Q18</f>
        <v>0</v>
      </c>
      <c r="T18" s="328" t="e">
        <f t="shared" ref="T18" si="50">R18/Q18*100</f>
        <v>#DIV/0!</v>
      </c>
      <c r="U18" s="426">
        <v>0</v>
      </c>
      <c r="V18" s="426">
        <v>3</v>
      </c>
      <c r="W18" s="327">
        <f t="shared" ref="W18" si="51">V18-U18</f>
        <v>3</v>
      </c>
      <c r="X18" s="328" t="e">
        <f t="shared" ref="X18" si="52">V18/U18*100</f>
        <v>#DIV/0!</v>
      </c>
      <c r="Y18" s="327">
        <v>0</v>
      </c>
      <c r="Z18" s="327">
        <v>0</v>
      </c>
      <c r="AA18" s="327">
        <f t="shared" ref="AA18" si="53">Z18-Y18</f>
        <v>0</v>
      </c>
      <c r="AB18" s="328" t="e">
        <f t="shared" ref="AB18" si="54">Z18/Y18*100</f>
        <v>#DIV/0!</v>
      </c>
      <c r="AC18" s="327">
        <f t="shared" ref="AC18" si="55">SUM(M18,Q18,U18,Y18)</f>
        <v>0</v>
      </c>
      <c r="AD18" s="327">
        <f t="shared" ref="AD18" si="56">SUM(N18,R18,V18,Z18)</f>
        <v>3</v>
      </c>
      <c r="AE18" s="327">
        <f t="shared" ref="AE18" si="57">AD18-AC18</f>
        <v>3</v>
      </c>
      <c r="AF18" s="328" t="e">
        <f t="shared" ref="AF18" si="58">AD18/AC18*100</f>
        <v>#DIV/0!</v>
      </c>
    </row>
    <row r="19" spans="1:32" s="299" customFormat="1" ht="30" customHeight="1">
      <c r="A19" s="330"/>
      <c r="B19" s="521" t="s">
        <v>338</v>
      </c>
      <c r="C19" s="522"/>
      <c r="D19" s="522"/>
      <c r="E19" s="522"/>
      <c r="F19" s="522"/>
      <c r="G19" s="522"/>
      <c r="H19" s="522"/>
      <c r="I19" s="522"/>
      <c r="J19" s="522"/>
      <c r="K19" s="522"/>
      <c r="L19" s="523"/>
      <c r="M19" s="327">
        <v>0</v>
      </c>
      <c r="N19" s="327">
        <v>0</v>
      </c>
      <c r="O19" s="327">
        <f t="shared" ref="O19" si="59">N19-M19</f>
        <v>0</v>
      </c>
      <c r="P19" s="328" t="e">
        <f t="shared" ref="P19" si="60">N19/M19*100</f>
        <v>#DIV/0!</v>
      </c>
      <c r="Q19" s="327">
        <v>0</v>
      </c>
      <c r="R19" s="327">
        <v>0</v>
      </c>
      <c r="S19" s="327">
        <f t="shared" ref="S19" si="61">R19-Q19</f>
        <v>0</v>
      </c>
      <c r="T19" s="328" t="e">
        <f t="shared" ref="T19" si="62">R19/Q19*100</f>
        <v>#DIV/0!</v>
      </c>
      <c r="U19" s="426">
        <v>0</v>
      </c>
      <c r="V19" s="426">
        <v>3</v>
      </c>
      <c r="W19" s="327">
        <f t="shared" ref="W19" si="63">V19-U19</f>
        <v>3</v>
      </c>
      <c r="X19" s="328" t="e">
        <f t="shared" ref="X19" si="64">V19/U19*100</f>
        <v>#DIV/0!</v>
      </c>
      <c r="Y19" s="327">
        <v>0</v>
      </c>
      <c r="Z19" s="327">
        <v>0</v>
      </c>
      <c r="AA19" s="327">
        <f t="shared" ref="AA19" si="65">Z19-Y19</f>
        <v>0</v>
      </c>
      <c r="AB19" s="328" t="e">
        <f t="shared" ref="AB19" si="66">Z19/Y19*100</f>
        <v>#DIV/0!</v>
      </c>
      <c r="AC19" s="327">
        <f t="shared" ref="AC19" si="67">SUM(M19,Q19,U19,Y19)</f>
        <v>0</v>
      </c>
      <c r="AD19" s="327">
        <f t="shared" ref="AD19" si="68">SUM(N19,R19,V19,Z19)</f>
        <v>3</v>
      </c>
      <c r="AE19" s="327">
        <f t="shared" ref="AE19" si="69">AD19-AC19</f>
        <v>3</v>
      </c>
      <c r="AF19" s="328" t="e">
        <f t="shared" ref="AF19" si="70">AD19/AC19*100</f>
        <v>#DIV/0!</v>
      </c>
    </row>
    <row r="20" spans="1:32" ht="27.75" customHeight="1">
      <c r="A20" s="330"/>
      <c r="B20" s="521" t="s">
        <v>339</v>
      </c>
      <c r="C20" s="522"/>
      <c r="D20" s="522"/>
      <c r="E20" s="522"/>
      <c r="F20" s="522"/>
      <c r="G20" s="522"/>
      <c r="H20" s="522"/>
      <c r="I20" s="522"/>
      <c r="J20" s="522"/>
      <c r="K20" s="522"/>
      <c r="L20" s="523"/>
      <c r="M20" s="327">
        <v>0</v>
      </c>
      <c r="N20" s="327">
        <v>0</v>
      </c>
      <c r="O20" s="327">
        <f t="shared" ref="O20" si="71">N20-M20</f>
        <v>0</v>
      </c>
      <c r="P20" s="328" t="e">
        <f t="shared" ref="P20" si="72">N20/M20*100</f>
        <v>#DIV/0!</v>
      </c>
      <c r="Q20" s="327">
        <v>0</v>
      </c>
      <c r="R20" s="327">
        <v>0</v>
      </c>
      <c r="S20" s="327">
        <f t="shared" ref="S20" si="73">R20-Q20</f>
        <v>0</v>
      </c>
      <c r="T20" s="328" t="e">
        <f t="shared" ref="T20" si="74">R20/Q20*100</f>
        <v>#DIV/0!</v>
      </c>
      <c r="U20" s="426">
        <v>0</v>
      </c>
      <c r="V20" s="426">
        <v>5</v>
      </c>
      <c r="W20" s="327">
        <f t="shared" ref="W20" si="75">V20-U20</f>
        <v>5</v>
      </c>
      <c r="X20" s="328" t="e">
        <f t="shared" ref="X20" si="76">V20/U20*100</f>
        <v>#DIV/0!</v>
      </c>
      <c r="Y20" s="327">
        <v>0</v>
      </c>
      <c r="Z20" s="327">
        <v>0</v>
      </c>
      <c r="AA20" s="327">
        <f t="shared" ref="AA20" si="77">Z20-Y20</f>
        <v>0</v>
      </c>
      <c r="AB20" s="328" t="e">
        <f t="shared" ref="AB20" si="78">Z20/Y20*100</f>
        <v>#DIV/0!</v>
      </c>
      <c r="AC20" s="327">
        <f t="shared" ref="AC20" si="79">SUM(M20,Q20,U20,Y20)</f>
        <v>0</v>
      </c>
      <c r="AD20" s="327">
        <f t="shared" ref="AD20" si="80">SUM(N20,R20,V20,Z20)</f>
        <v>5</v>
      </c>
      <c r="AE20" s="327">
        <f t="shared" ref="AE20" si="81">AD20-AC20</f>
        <v>5</v>
      </c>
      <c r="AF20" s="328" t="e">
        <f t="shared" ref="AF20" si="82">AD20/AC20*100</f>
        <v>#DIV/0!</v>
      </c>
    </row>
    <row r="21" spans="1:32" ht="30" customHeight="1">
      <c r="A21" s="330"/>
      <c r="B21" s="521" t="s">
        <v>340</v>
      </c>
      <c r="C21" s="522"/>
      <c r="D21" s="522"/>
      <c r="E21" s="522"/>
      <c r="F21" s="522"/>
      <c r="G21" s="522"/>
      <c r="H21" s="522"/>
      <c r="I21" s="522"/>
      <c r="J21" s="522"/>
      <c r="K21" s="522"/>
      <c r="L21" s="523"/>
      <c r="M21" s="327">
        <v>0</v>
      </c>
      <c r="N21" s="327">
        <v>0</v>
      </c>
      <c r="O21" s="327">
        <f t="shared" si="0"/>
        <v>0</v>
      </c>
      <c r="P21" s="328" t="e">
        <f t="shared" si="1"/>
        <v>#DIV/0!</v>
      </c>
      <c r="Q21" s="327">
        <v>0</v>
      </c>
      <c r="R21" s="327">
        <v>0</v>
      </c>
      <c r="S21" s="327">
        <f t="shared" si="2"/>
        <v>0</v>
      </c>
      <c r="T21" s="328" t="e">
        <f t="shared" si="3"/>
        <v>#DIV/0!</v>
      </c>
      <c r="U21" s="426">
        <v>0</v>
      </c>
      <c r="V21" s="426">
        <v>2</v>
      </c>
      <c r="W21" s="327">
        <f t="shared" si="4"/>
        <v>2</v>
      </c>
      <c r="X21" s="328" t="e">
        <f t="shared" si="5"/>
        <v>#DIV/0!</v>
      </c>
      <c r="Y21" s="327">
        <v>0</v>
      </c>
      <c r="Z21" s="327">
        <v>0</v>
      </c>
      <c r="AA21" s="327">
        <f t="shared" si="6"/>
        <v>0</v>
      </c>
      <c r="AB21" s="328" t="e">
        <f t="shared" si="7"/>
        <v>#DIV/0!</v>
      </c>
      <c r="AC21" s="327">
        <f t="shared" si="8"/>
        <v>0</v>
      </c>
      <c r="AD21" s="327">
        <f t="shared" si="8"/>
        <v>2</v>
      </c>
      <c r="AE21" s="327">
        <f t="shared" si="9"/>
        <v>2</v>
      </c>
      <c r="AF21" s="328" t="e">
        <f t="shared" si="10"/>
        <v>#DIV/0!</v>
      </c>
    </row>
    <row r="22" spans="1:32" ht="30" customHeight="1">
      <c r="A22" s="330">
        <v>3</v>
      </c>
      <c r="B22" s="527" t="s">
        <v>302</v>
      </c>
      <c r="C22" s="534"/>
      <c r="D22" s="534"/>
      <c r="E22" s="534"/>
      <c r="F22" s="534"/>
      <c r="G22" s="534"/>
      <c r="H22" s="534"/>
      <c r="I22" s="534"/>
      <c r="J22" s="534"/>
      <c r="K22" s="534"/>
      <c r="L22" s="535"/>
      <c r="M22" s="327">
        <v>0</v>
      </c>
      <c r="N22" s="327">
        <v>0</v>
      </c>
      <c r="O22" s="327">
        <f t="shared" si="0"/>
        <v>0</v>
      </c>
      <c r="P22" s="328" t="e">
        <f t="shared" si="1"/>
        <v>#DIV/0!</v>
      </c>
      <c r="Q22" s="327">
        <v>0</v>
      </c>
      <c r="R22" s="327">
        <v>0</v>
      </c>
      <c r="S22" s="327">
        <f t="shared" si="2"/>
        <v>0</v>
      </c>
      <c r="T22" s="328" t="e">
        <f t="shared" si="3"/>
        <v>#DIV/0!</v>
      </c>
      <c r="U22" s="425">
        <f>SUM(U24:U25)</f>
        <v>0</v>
      </c>
      <c r="V22" s="425">
        <f>SUM(V23:V25)</f>
        <v>0</v>
      </c>
      <c r="W22" s="327">
        <f t="shared" si="4"/>
        <v>0</v>
      </c>
      <c r="X22" s="328" t="e">
        <f t="shared" si="5"/>
        <v>#DIV/0!</v>
      </c>
      <c r="Y22" s="327">
        <v>0</v>
      </c>
      <c r="Z22" s="327">
        <v>0</v>
      </c>
      <c r="AA22" s="327">
        <f t="shared" si="6"/>
        <v>0</v>
      </c>
      <c r="AB22" s="328" t="e">
        <f t="shared" si="7"/>
        <v>#DIV/0!</v>
      </c>
      <c r="AC22" s="329">
        <f t="shared" si="8"/>
        <v>0</v>
      </c>
      <c r="AD22" s="329">
        <f t="shared" si="8"/>
        <v>0</v>
      </c>
      <c r="AE22" s="327">
        <f t="shared" si="9"/>
        <v>0</v>
      </c>
      <c r="AF22" s="328" t="e">
        <f t="shared" si="10"/>
        <v>#DIV/0!</v>
      </c>
    </row>
    <row r="23" spans="1:32" ht="26.25" hidden="1" customHeight="1">
      <c r="A23" s="330"/>
      <c r="B23" s="530"/>
      <c r="C23" s="528"/>
      <c r="D23" s="528"/>
      <c r="E23" s="528"/>
      <c r="F23" s="528"/>
      <c r="G23" s="528"/>
      <c r="H23" s="528"/>
      <c r="I23" s="528"/>
      <c r="J23" s="528"/>
      <c r="K23" s="528"/>
      <c r="L23" s="529"/>
      <c r="M23" s="327">
        <v>0</v>
      </c>
      <c r="N23" s="327">
        <v>0</v>
      </c>
      <c r="O23" s="327">
        <f t="shared" ref="O23" si="83">N23-M23</f>
        <v>0</v>
      </c>
      <c r="P23" s="328" t="e">
        <f t="shared" ref="P23" si="84">N23/M23*100</f>
        <v>#DIV/0!</v>
      </c>
      <c r="Q23" s="327">
        <v>0</v>
      </c>
      <c r="R23" s="327">
        <v>0</v>
      </c>
      <c r="S23" s="327">
        <f t="shared" ref="S23" si="85">R23-Q23</f>
        <v>0</v>
      </c>
      <c r="T23" s="328" t="e">
        <f t="shared" ref="T23" si="86">R23/Q23*100</f>
        <v>#DIV/0!</v>
      </c>
      <c r="U23" s="426">
        <v>0</v>
      </c>
      <c r="V23" s="426">
        <v>0</v>
      </c>
      <c r="W23" s="327">
        <f t="shared" ref="W23" si="87">V23-U23</f>
        <v>0</v>
      </c>
      <c r="X23" s="328" t="e">
        <f t="shared" ref="X23" si="88">V23/U23*100</f>
        <v>#DIV/0!</v>
      </c>
      <c r="Y23" s="327">
        <v>0</v>
      </c>
      <c r="Z23" s="327">
        <v>0</v>
      </c>
      <c r="AA23" s="327">
        <f t="shared" ref="AA23" si="89">Z23-Y23</f>
        <v>0</v>
      </c>
      <c r="AB23" s="328" t="e">
        <f t="shared" ref="AB23" si="90">Z23/Y23*100</f>
        <v>#DIV/0!</v>
      </c>
      <c r="AC23" s="327">
        <f t="shared" ref="AC23" si="91">SUM(M23,Q23,U23,Y23)</f>
        <v>0</v>
      </c>
      <c r="AD23" s="327">
        <f t="shared" ref="AD23" si="92">SUM(N23,R23,V23,Z23)</f>
        <v>0</v>
      </c>
      <c r="AE23" s="327">
        <f t="shared" ref="AE23" si="93">AD23-AC23</f>
        <v>0</v>
      </c>
      <c r="AF23" s="328" t="e">
        <f t="shared" ref="AF23" si="94">AD23/AC23*100</f>
        <v>#DIV/0!</v>
      </c>
    </row>
    <row r="24" spans="1:32" ht="24.75" hidden="1" customHeight="1">
      <c r="A24" s="330"/>
      <c r="B24" s="530"/>
      <c r="C24" s="528"/>
      <c r="D24" s="528"/>
      <c r="E24" s="528"/>
      <c r="F24" s="528"/>
      <c r="G24" s="528"/>
      <c r="H24" s="528"/>
      <c r="I24" s="528"/>
      <c r="J24" s="528"/>
      <c r="K24" s="528"/>
      <c r="L24" s="529"/>
      <c r="M24" s="327">
        <v>0</v>
      </c>
      <c r="N24" s="327">
        <v>0</v>
      </c>
      <c r="O24" s="327">
        <f t="shared" si="0"/>
        <v>0</v>
      </c>
      <c r="P24" s="328" t="e">
        <f t="shared" si="1"/>
        <v>#DIV/0!</v>
      </c>
      <c r="Q24" s="327">
        <v>0</v>
      </c>
      <c r="R24" s="327">
        <v>0</v>
      </c>
      <c r="S24" s="327">
        <f t="shared" si="2"/>
        <v>0</v>
      </c>
      <c r="T24" s="328" t="e">
        <f t="shared" si="3"/>
        <v>#DIV/0!</v>
      </c>
      <c r="U24" s="426">
        <v>0</v>
      </c>
      <c r="V24" s="426">
        <v>0</v>
      </c>
      <c r="W24" s="327">
        <f t="shared" si="4"/>
        <v>0</v>
      </c>
      <c r="X24" s="328" t="e">
        <f t="shared" si="5"/>
        <v>#DIV/0!</v>
      </c>
      <c r="Y24" s="327">
        <v>0</v>
      </c>
      <c r="Z24" s="327">
        <v>0</v>
      </c>
      <c r="AA24" s="327">
        <f t="shared" si="6"/>
        <v>0</v>
      </c>
      <c r="AB24" s="328" t="e">
        <f t="shared" si="7"/>
        <v>#DIV/0!</v>
      </c>
      <c r="AC24" s="327">
        <f t="shared" si="8"/>
        <v>0</v>
      </c>
      <c r="AD24" s="327">
        <f t="shared" si="8"/>
        <v>0</v>
      </c>
      <c r="AE24" s="327">
        <f t="shared" si="9"/>
        <v>0</v>
      </c>
      <c r="AF24" s="328" t="e">
        <f t="shared" si="10"/>
        <v>#DIV/0!</v>
      </c>
    </row>
    <row r="25" spans="1:32" ht="33" hidden="1" customHeight="1">
      <c r="A25" s="330"/>
      <c r="B25" s="530"/>
      <c r="C25" s="528"/>
      <c r="D25" s="528"/>
      <c r="E25" s="528"/>
      <c r="F25" s="528"/>
      <c r="G25" s="528"/>
      <c r="H25" s="528"/>
      <c r="I25" s="528"/>
      <c r="J25" s="528"/>
      <c r="K25" s="528"/>
      <c r="L25" s="529"/>
      <c r="M25" s="327">
        <v>0</v>
      </c>
      <c r="N25" s="327">
        <v>0</v>
      </c>
      <c r="O25" s="327">
        <f t="shared" si="0"/>
        <v>0</v>
      </c>
      <c r="P25" s="328" t="e">
        <f t="shared" si="1"/>
        <v>#DIV/0!</v>
      </c>
      <c r="Q25" s="327">
        <v>0</v>
      </c>
      <c r="R25" s="327">
        <v>0</v>
      </c>
      <c r="S25" s="327">
        <f t="shared" si="2"/>
        <v>0</v>
      </c>
      <c r="T25" s="328" t="e">
        <f t="shared" si="3"/>
        <v>#DIV/0!</v>
      </c>
      <c r="U25" s="426">
        <v>0</v>
      </c>
      <c r="V25" s="426">
        <v>0</v>
      </c>
      <c r="W25" s="327">
        <f t="shared" si="4"/>
        <v>0</v>
      </c>
      <c r="X25" s="328" t="e">
        <f t="shared" si="5"/>
        <v>#DIV/0!</v>
      </c>
      <c r="Y25" s="327">
        <v>0</v>
      </c>
      <c r="Z25" s="327">
        <v>0</v>
      </c>
      <c r="AA25" s="327">
        <f t="shared" si="6"/>
        <v>0</v>
      </c>
      <c r="AB25" s="328" t="e">
        <f t="shared" si="7"/>
        <v>#DIV/0!</v>
      </c>
      <c r="AC25" s="327">
        <f t="shared" si="8"/>
        <v>0</v>
      </c>
      <c r="AD25" s="327">
        <f t="shared" si="8"/>
        <v>0</v>
      </c>
      <c r="AE25" s="327">
        <f t="shared" si="9"/>
        <v>0</v>
      </c>
      <c r="AF25" s="328" t="e">
        <f t="shared" si="10"/>
        <v>#DIV/0!</v>
      </c>
    </row>
    <row r="26" spans="1:32" ht="41.25" customHeight="1">
      <c r="A26" s="330">
        <v>4</v>
      </c>
      <c r="B26" s="527" t="s">
        <v>303</v>
      </c>
      <c r="C26" s="528"/>
      <c r="D26" s="528"/>
      <c r="E26" s="528"/>
      <c r="F26" s="528"/>
      <c r="G26" s="528"/>
      <c r="H26" s="528"/>
      <c r="I26" s="528"/>
      <c r="J26" s="528"/>
      <c r="K26" s="528"/>
      <c r="L26" s="529"/>
      <c r="M26" s="327">
        <v>0</v>
      </c>
      <c r="N26" s="327">
        <v>0</v>
      </c>
      <c r="O26" s="327">
        <f t="shared" si="0"/>
        <v>0</v>
      </c>
      <c r="P26" s="328" t="e">
        <f t="shared" si="1"/>
        <v>#DIV/0!</v>
      </c>
      <c r="Q26" s="327">
        <v>0</v>
      </c>
      <c r="R26" s="327">
        <v>0</v>
      </c>
      <c r="S26" s="327">
        <f t="shared" si="2"/>
        <v>0</v>
      </c>
      <c r="T26" s="328" t="e">
        <f t="shared" si="3"/>
        <v>#DIV/0!</v>
      </c>
      <c r="U26" s="425">
        <f>SUM(U29:U32)</f>
        <v>0</v>
      </c>
      <c r="V26" s="425">
        <f>SUM(V27:V32)</f>
        <v>65</v>
      </c>
      <c r="W26" s="327">
        <f t="shared" si="4"/>
        <v>65</v>
      </c>
      <c r="X26" s="328" t="e">
        <f t="shared" si="5"/>
        <v>#DIV/0!</v>
      </c>
      <c r="Y26" s="327">
        <v>0</v>
      </c>
      <c r="Z26" s="327">
        <v>0</v>
      </c>
      <c r="AA26" s="327">
        <f t="shared" si="6"/>
        <v>0</v>
      </c>
      <c r="AB26" s="328" t="e">
        <f t="shared" si="7"/>
        <v>#DIV/0!</v>
      </c>
      <c r="AC26" s="329">
        <f t="shared" si="8"/>
        <v>0</v>
      </c>
      <c r="AD26" s="329">
        <f t="shared" si="8"/>
        <v>65</v>
      </c>
      <c r="AE26" s="327">
        <f t="shared" si="9"/>
        <v>65</v>
      </c>
      <c r="AF26" s="328" t="e">
        <f t="shared" si="10"/>
        <v>#DIV/0!</v>
      </c>
    </row>
    <row r="27" spans="1:32" ht="24.75" customHeight="1">
      <c r="A27" s="330"/>
      <c r="B27" s="536" t="s">
        <v>334</v>
      </c>
      <c r="C27" s="565"/>
      <c r="D27" s="565"/>
      <c r="E27" s="565"/>
      <c r="F27" s="565"/>
      <c r="G27" s="565"/>
      <c r="H27" s="565"/>
      <c r="I27" s="565"/>
      <c r="J27" s="565"/>
      <c r="K27" s="565"/>
      <c r="L27" s="566"/>
      <c r="M27" s="327">
        <v>0</v>
      </c>
      <c r="N27" s="327">
        <v>0</v>
      </c>
      <c r="O27" s="327">
        <f t="shared" si="0"/>
        <v>0</v>
      </c>
      <c r="P27" s="328" t="e">
        <f t="shared" si="1"/>
        <v>#DIV/0!</v>
      </c>
      <c r="Q27" s="327">
        <v>0</v>
      </c>
      <c r="R27" s="327">
        <v>0</v>
      </c>
      <c r="S27" s="327">
        <f t="shared" si="2"/>
        <v>0</v>
      </c>
      <c r="T27" s="328" t="e">
        <f t="shared" si="3"/>
        <v>#DIV/0!</v>
      </c>
      <c r="U27" s="426">
        <v>0</v>
      </c>
      <c r="V27" s="426">
        <v>65</v>
      </c>
      <c r="W27" s="327">
        <f t="shared" si="4"/>
        <v>65</v>
      </c>
      <c r="X27" s="328" t="e">
        <f t="shared" si="5"/>
        <v>#DIV/0!</v>
      </c>
      <c r="Y27" s="327">
        <v>0</v>
      </c>
      <c r="Z27" s="327">
        <v>0</v>
      </c>
      <c r="AA27" s="327">
        <f t="shared" si="6"/>
        <v>0</v>
      </c>
      <c r="AB27" s="328" t="e">
        <f t="shared" si="7"/>
        <v>#DIV/0!</v>
      </c>
      <c r="AC27" s="327">
        <f t="shared" si="8"/>
        <v>0</v>
      </c>
      <c r="AD27" s="327">
        <f t="shared" si="8"/>
        <v>65</v>
      </c>
      <c r="AE27" s="327">
        <f t="shared" si="9"/>
        <v>65</v>
      </c>
      <c r="AF27" s="328" t="e">
        <f t="shared" si="10"/>
        <v>#DIV/0!</v>
      </c>
    </row>
    <row r="28" spans="1:32" s="243" customFormat="1" ht="31.5" hidden="1" customHeight="1">
      <c r="A28" s="330"/>
      <c r="B28" s="521"/>
      <c r="C28" s="522"/>
      <c r="D28" s="522"/>
      <c r="E28" s="522"/>
      <c r="F28" s="522"/>
      <c r="G28" s="522"/>
      <c r="H28" s="522"/>
      <c r="I28" s="522"/>
      <c r="J28" s="522"/>
      <c r="K28" s="522"/>
      <c r="L28" s="523"/>
      <c r="M28" s="327">
        <v>0</v>
      </c>
      <c r="N28" s="327">
        <v>0</v>
      </c>
      <c r="O28" s="327">
        <f t="shared" si="0"/>
        <v>0</v>
      </c>
      <c r="P28" s="328" t="e">
        <f t="shared" si="1"/>
        <v>#DIV/0!</v>
      </c>
      <c r="Q28" s="327">
        <v>0</v>
      </c>
      <c r="R28" s="327">
        <v>0</v>
      </c>
      <c r="S28" s="327">
        <f t="shared" si="2"/>
        <v>0</v>
      </c>
      <c r="T28" s="328" t="e">
        <f t="shared" si="3"/>
        <v>#DIV/0!</v>
      </c>
      <c r="U28" s="426">
        <v>0</v>
      </c>
      <c r="V28" s="426">
        <v>0</v>
      </c>
      <c r="W28" s="327">
        <f t="shared" si="4"/>
        <v>0</v>
      </c>
      <c r="X28" s="328" t="e">
        <f t="shared" si="5"/>
        <v>#DIV/0!</v>
      </c>
      <c r="Y28" s="327">
        <v>0</v>
      </c>
      <c r="Z28" s="327">
        <v>0</v>
      </c>
      <c r="AA28" s="327">
        <f t="shared" si="6"/>
        <v>0</v>
      </c>
      <c r="AB28" s="328" t="e">
        <f t="shared" si="7"/>
        <v>#DIV/0!</v>
      </c>
      <c r="AC28" s="327">
        <f t="shared" si="8"/>
        <v>0</v>
      </c>
      <c r="AD28" s="327">
        <f t="shared" si="8"/>
        <v>0</v>
      </c>
      <c r="AE28" s="327">
        <f t="shared" si="9"/>
        <v>0</v>
      </c>
      <c r="AF28" s="328" t="e">
        <f t="shared" si="10"/>
        <v>#DIV/0!</v>
      </c>
    </row>
    <row r="29" spans="1:32" s="253" customFormat="1" ht="27.75" hidden="1" customHeight="1">
      <c r="A29" s="330"/>
      <c r="B29" s="521"/>
      <c r="C29" s="522"/>
      <c r="D29" s="522"/>
      <c r="E29" s="522"/>
      <c r="F29" s="522"/>
      <c r="G29" s="522"/>
      <c r="H29" s="522"/>
      <c r="I29" s="522"/>
      <c r="J29" s="522"/>
      <c r="K29" s="522"/>
      <c r="L29" s="523"/>
      <c r="M29" s="327">
        <v>0</v>
      </c>
      <c r="N29" s="327">
        <v>0</v>
      </c>
      <c r="O29" s="327">
        <f t="shared" si="0"/>
        <v>0</v>
      </c>
      <c r="P29" s="328" t="e">
        <f t="shared" si="1"/>
        <v>#DIV/0!</v>
      </c>
      <c r="Q29" s="327">
        <v>0</v>
      </c>
      <c r="R29" s="327">
        <v>0</v>
      </c>
      <c r="S29" s="327">
        <f t="shared" si="2"/>
        <v>0</v>
      </c>
      <c r="T29" s="328" t="e">
        <f t="shared" si="3"/>
        <v>#DIV/0!</v>
      </c>
      <c r="U29" s="426">
        <v>0</v>
      </c>
      <c r="V29" s="426">
        <v>0</v>
      </c>
      <c r="W29" s="327">
        <f t="shared" si="4"/>
        <v>0</v>
      </c>
      <c r="X29" s="328" t="e">
        <f t="shared" si="5"/>
        <v>#DIV/0!</v>
      </c>
      <c r="Y29" s="327">
        <v>0</v>
      </c>
      <c r="Z29" s="327">
        <v>0</v>
      </c>
      <c r="AA29" s="327">
        <f t="shared" si="6"/>
        <v>0</v>
      </c>
      <c r="AB29" s="328" t="e">
        <f t="shared" si="7"/>
        <v>#DIV/0!</v>
      </c>
      <c r="AC29" s="327">
        <f t="shared" si="8"/>
        <v>0</v>
      </c>
      <c r="AD29" s="327">
        <f t="shared" si="8"/>
        <v>0</v>
      </c>
      <c r="AE29" s="327">
        <f t="shared" si="9"/>
        <v>0</v>
      </c>
      <c r="AF29" s="328" t="e">
        <f t="shared" si="10"/>
        <v>#DIV/0!</v>
      </c>
    </row>
    <row r="30" spans="1:32" s="254" customFormat="1" ht="31.5" hidden="1" customHeight="1">
      <c r="A30" s="326"/>
      <c r="B30" s="567"/>
      <c r="C30" s="568"/>
      <c r="D30" s="568"/>
      <c r="E30" s="568"/>
      <c r="F30" s="568"/>
      <c r="G30" s="568"/>
      <c r="H30" s="568"/>
      <c r="I30" s="568"/>
      <c r="J30" s="568"/>
      <c r="K30" s="568"/>
      <c r="L30" s="569"/>
      <c r="M30" s="327">
        <v>0</v>
      </c>
      <c r="N30" s="327">
        <v>0</v>
      </c>
      <c r="O30" s="327">
        <f>N30-M30</f>
        <v>0</v>
      </c>
      <c r="P30" s="328" t="e">
        <f>N30/M30*100</f>
        <v>#DIV/0!</v>
      </c>
      <c r="Q30" s="327">
        <v>0</v>
      </c>
      <c r="R30" s="327">
        <v>0</v>
      </c>
      <c r="S30" s="327">
        <f>R30-Q30</f>
        <v>0</v>
      </c>
      <c r="T30" s="328" t="e">
        <f>R30/Q30*100</f>
        <v>#DIV/0!</v>
      </c>
      <c r="U30" s="426">
        <v>0</v>
      </c>
      <c r="V30" s="426">
        <v>0</v>
      </c>
      <c r="W30" s="327">
        <f>V30-U30</f>
        <v>0</v>
      </c>
      <c r="X30" s="328" t="e">
        <f>V30/U30*100</f>
        <v>#DIV/0!</v>
      </c>
      <c r="Y30" s="327">
        <v>0</v>
      </c>
      <c r="Z30" s="327">
        <v>0</v>
      </c>
      <c r="AA30" s="327">
        <f>Z30-Y30</f>
        <v>0</v>
      </c>
      <c r="AB30" s="328" t="e">
        <f>Z30/Y30*100</f>
        <v>#DIV/0!</v>
      </c>
      <c r="AC30" s="327">
        <f t="shared" ref="AC30" si="95">SUM(M30,Q30,U30,Y30)</f>
        <v>0</v>
      </c>
      <c r="AD30" s="327">
        <f t="shared" ref="AD30" si="96">SUM(N30,R30,V30,Z30)</f>
        <v>0</v>
      </c>
      <c r="AE30" s="327">
        <f>AD30-AC30</f>
        <v>0</v>
      </c>
      <c r="AF30" s="328" t="e">
        <f>AD30/AC30*100</f>
        <v>#DIV/0!</v>
      </c>
    </row>
    <row r="31" spans="1:32" s="255" customFormat="1" ht="27.75" hidden="1" customHeight="1">
      <c r="A31" s="330"/>
      <c r="B31" s="521"/>
      <c r="C31" s="522"/>
      <c r="D31" s="522"/>
      <c r="E31" s="522"/>
      <c r="F31" s="522"/>
      <c r="G31" s="522"/>
      <c r="H31" s="522"/>
      <c r="I31" s="522"/>
      <c r="J31" s="522"/>
      <c r="K31" s="522"/>
      <c r="L31" s="523"/>
      <c r="M31" s="327">
        <v>0</v>
      </c>
      <c r="N31" s="327">
        <v>0</v>
      </c>
      <c r="O31" s="327">
        <f t="shared" ref="O31" si="97">N31-M31</f>
        <v>0</v>
      </c>
      <c r="P31" s="328" t="e">
        <f t="shared" ref="P31" si="98">N31/M31*100</f>
        <v>#DIV/0!</v>
      </c>
      <c r="Q31" s="327">
        <v>0</v>
      </c>
      <c r="R31" s="327">
        <v>0</v>
      </c>
      <c r="S31" s="327">
        <f t="shared" ref="S31" si="99">R31-Q31</f>
        <v>0</v>
      </c>
      <c r="T31" s="328" t="e">
        <f t="shared" ref="T31" si="100">R31/Q31*100</f>
        <v>#DIV/0!</v>
      </c>
      <c r="U31" s="426">
        <v>0</v>
      </c>
      <c r="V31" s="426">
        <v>0</v>
      </c>
      <c r="W31" s="327">
        <f t="shared" ref="W31" si="101">V31-U31</f>
        <v>0</v>
      </c>
      <c r="X31" s="328" t="e">
        <f t="shared" ref="X31" si="102">V31/U31*100</f>
        <v>#DIV/0!</v>
      </c>
      <c r="Y31" s="327">
        <v>0</v>
      </c>
      <c r="Z31" s="327">
        <v>0</v>
      </c>
      <c r="AA31" s="327">
        <f t="shared" ref="AA31" si="103">Z31-Y31</f>
        <v>0</v>
      </c>
      <c r="AB31" s="328" t="e">
        <f t="shared" ref="AB31" si="104">Z31/Y31*100</f>
        <v>#DIV/0!</v>
      </c>
      <c r="AC31" s="327">
        <f t="shared" ref="AC31" si="105">SUM(M31,Q31,U31,Y31)</f>
        <v>0</v>
      </c>
      <c r="AD31" s="327">
        <f t="shared" ref="AD31" si="106">SUM(N31,R31,V31,Z31)</f>
        <v>0</v>
      </c>
      <c r="AE31" s="327">
        <f t="shared" ref="AE31" si="107">AD31-AC31</f>
        <v>0</v>
      </c>
      <c r="AF31" s="328" t="e">
        <f t="shared" ref="AF31" si="108">AD31/AC31*100</f>
        <v>#DIV/0!</v>
      </c>
    </row>
    <row r="32" spans="1:32" s="254" customFormat="1" ht="30.75" hidden="1" customHeight="1">
      <c r="A32" s="330"/>
      <c r="B32" s="521"/>
      <c r="C32" s="522"/>
      <c r="D32" s="522"/>
      <c r="E32" s="522"/>
      <c r="F32" s="522"/>
      <c r="G32" s="522"/>
      <c r="H32" s="522"/>
      <c r="I32" s="522"/>
      <c r="J32" s="522"/>
      <c r="K32" s="522"/>
      <c r="L32" s="523"/>
      <c r="M32" s="327">
        <v>0</v>
      </c>
      <c r="N32" s="327">
        <v>0</v>
      </c>
      <c r="O32" s="327">
        <f t="shared" ref="O32" si="109">N32-M32</f>
        <v>0</v>
      </c>
      <c r="P32" s="328" t="e">
        <f t="shared" ref="P32" si="110">N32/M32*100</f>
        <v>#DIV/0!</v>
      </c>
      <c r="Q32" s="327">
        <v>0</v>
      </c>
      <c r="R32" s="327">
        <v>0</v>
      </c>
      <c r="S32" s="327">
        <f t="shared" ref="S32" si="111">R32-Q32</f>
        <v>0</v>
      </c>
      <c r="T32" s="328" t="e">
        <f t="shared" ref="T32" si="112">R32/Q32*100</f>
        <v>#DIV/0!</v>
      </c>
      <c r="U32" s="426">
        <v>0</v>
      </c>
      <c r="V32" s="426">
        <v>0</v>
      </c>
      <c r="W32" s="327">
        <f t="shared" ref="W32" si="113">V32-U32</f>
        <v>0</v>
      </c>
      <c r="X32" s="328" t="e">
        <f t="shared" ref="X32" si="114">V32/U32*100</f>
        <v>#DIV/0!</v>
      </c>
      <c r="Y32" s="327">
        <v>0</v>
      </c>
      <c r="Z32" s="327">
        <v>0</v>
      </c>
      <c r="AA32" s="327">
        <f t="shared" ref="AA32" si="115">Z32-Y32</f>
        <v>0</v>
      </c>
      <c r="AB32" s="328" t="e">
        <f t="shared" ref="AB32" si="116">Z32/Y32*100</f>
        <v>#DIV/0!</v>
      </c>
      <c r="AC32" s="327">
        <f t="shared" ref="AC32" si="117">SUM(M32,Q32,U32,Y32)</f>
        <v>0</v>
      </c>
      <c r="AD32" s="327">
        <f t="shared" ref="AD32" si="118">SUM(N32,R32,V32,Z32)</f>
        <v>0</v>
      </c>
      <c r="AE32" s="327">
        <f t="shared" ref="AE32" si="119">AD32-AC32</f>
        <v>0</v>
      </c>
      <c r="AF32" s="328" t="e">
        <f t="shared" ref="AF32" si="120">AD32/AC32*100</f>
        <v>#DIV/0!</v>
      </c>
    </row>
    <row r="33" spans="1:32" s="254" customFormat="1" ht="30.75" customHeight="1">
      <c r="A33" s="527" t="s">
        <v>34</v>
      </c>
      <c r="B33" s="534"/>
      <c r="C33" s="534"/>
      <c r="D33" s="534"/>
      <c r="E33" s="534"/>
      <c r="F33" s="534"/>
      <c r="G33" s="534"/>
      <c r="H33" s="534"/>
      <c r="I33" s="534"/>
      <c r="J33" s="534"/>
      <c r="K33" s="534"/>
      <c r="L33" s="535"/>
      <c r="M33" s="329">
        <f>SUM(M14:M32)</f>
        <v>0</v>
      </c>
      <c r="N33" s="329">
        <f>SUM(N14:N32)</f>
        <v>0</v>
      </c>
      <c r="O33" s="329">
        <f>SUM(O14:O32)</f>
        <v>0</v>
      </c>
      <c r="P33" s="332" t="e">
        <f>N33/M33*100</f>
        <v>#DIV/0!</v>
      </c>
      <c r="Q33" s="329">
        <f>SUM(Q14:Q32)</f>
        <v>0</v>
      </c>
      <c r="R33" s="329">
        <f>SUM(R14:R32)</f>
        <v>0</v>
      </c>
      <c r="S33" s="329">
        <f>SUM(S14:S32)</f>
        <v>0</v>
      </c>
      <c r="T33" s="332" t="e">
        <f>R33/Q33*100</f>
        <v>#DIV/0!</v>
      </c>
      <c r="U33" s="425">
        <f>U9+U14+U22+U26</f>
        <v>156</v>
      </c>
      <c r="V33" s="425">
        <f>V9+V14+V22+V26</f>
        <v>483</v>
      </c>
      <c r="W33" s="329">
        <f>V33-U33</f>
        <v>327</v>
      </c>
      <c r="X33" s="333">
        <f>V33/U33*100</f>
        <v>309.61538461538464</v>
      </c>
      <c r="Y33" s="329">
        <f>SUM(Y14:Y32)</f>
        <v>0</v>
      </c>
      <c r="Z33" s="329">
        <f>SUM(Z14:Z32)</f>
        <v>0</v>
      </c>
      <c r="AA33" s="329">
        <f>SUM(AA14:AA32)</f>
        <v>0</v>
      </c>
      <c r="AB33" s="332" t="e">
        <f>Z33/Y33*100</f>
        <v>#DIV/0!</v>
      </c>
      <c r="AC33" s="329">
        <f t="shared" si="8"/>
        <v>156</v>
      </c>
      <c r="AD33" s="329">
        <f t="shared" si="8"/>
        <v>483</v>
      </c>
      <c r="AE33" s="329">
        <f>AD33-AC33</f>
        <v>327</v>
      </c>
      <c r="AF33" s="333">
        <f>AD33/AC33*100</f>
        <v>309.61538461538464</v>
      </c>
    </row>
    <row r="34" spans="1:32" s="254" customFormat="1" ht="33" customHeight="1">
      <c r="A34" s="536" t="s">
        <v>35</v>
      </c>
      <c r="B34" s="537"/>
      <c r="C34" s="537"/>
      <c r="D34" s="537"/>
      <c r="E34" s="537"/>
      <c r="F34" s="537"/>
      <c r="G34" s="537"/>
      <c r="H34" s="537"/>
      <c r="I34" s="537"/>
      <c r="J34" s="537"/>
      <c r="K34" s="537"/>
      <c r="L34" s="538"/>
      <c r="M34" s="327">
        <f>M33/AC33*100</f>
        <v>0</v>
      </c>
      <c r="N34" s="327">
        <f>N33/AD33*100</f>
        <v>0</v>
      </c>
      <c r="O34" s="327"/>
      <c r="P34" s="327"/>
      <c r="Q34" s="327">
        <f>Q33/AC33*100</f>
        <v>0</v>
      </c>
      <c r="R34" s="327">
        <f>R33/AD33*100</f>
        <v>0</v>
      </c>
      <c r="S34" s="327"/>
      <c r="T34" s="327"/>
      <c r="U34" s="426">
        <f>U33/AC33*100</f>
        <v>100</v>
      </c>
      <c r="V34" s="426">
        <f>V33/AD33*100</f>
        <v>100</v>
      </c>
      <c r="W34" s="327"/>
      <c r="X34" s="327"/>
      <c r="Y34" s="327">
        <f>Y33/AC33*100</f>
        <v>0</v>
      </c>
      <c r="Z34" s="327">
        <f>Z33/AD33*100</f>
        <v>0</v>
      </c>
      <c r="AA34" s="327"/>
      <c r="AB34" s="327"/>
      <c r="AC34" s="327">
        <f>SUM(M34,Q34,U34,Y34)</f>
        <v>100</v>
      </c>
      <c r="AD34" s="327">
        <f>SUM(N34,R34,V34,Z34)</f>
        <v>100</v>
      </c>
      <c r="AE34" s="327"/>
      <c r="AF34" s="327"/>
    </row>
    <row r="35" spans="1:32" s="254" customFormat="1" ht="37.5" hidden="1" customHeight="1">
      <c r="A35" s="248"/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</row>
    <row r="36" spans="1:32" ht="26.25" customHeight="1">
      <c r="A36" s="250"/>
      <c r="B36" s="250"/>
      <c r="C36" s="250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</row>
    <row r="37" spans="1:32" ht="15" customHeight="1">
      <c r="A37" s="242"/>
      <c r="B37" s="242"/>
      <c r="C37" s="242" t="s">
        <v>168</v>
      </c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</row>
    <row r="38" spans="1:32" ht="12.75" customHeight="1">
      <c r="A38" s="240"/>
      <c r="B38" s="240"/>
      <c r="C38" s="240"/>
      <c r="D38" s="240"/>
      <c r="E38" s="240"/>
      <c r="F38" s="240"/>
      <c r="G38" s="240"/>
      <c r="H38" s="240"/>
      <c r="I38" s="240"/>
      <c r="J38" s="240"/>
      <c r="K38" s="252"/>
      <c r="L38" s="240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588" t="s">
        <v>161</v>
      </c>
      <c r="AE38" s="588"/>
      <c r="AF38" s="588"/>
    </row>
    <row r="39" spans="1:32" ht="21" customHeight="1">
      <c r="A39" s="563" t="s">
        <v>32</v>
      </c>
      <c r="B39" s="581" t="s">
        <v>115</v>
      </c>
      <c r="C39" s="582"/>
      <c r="D39" s="468" t="s">
        <v>117</v>
      </c>
      <c r="E39" s="468"/>
      <c r="F39" s="468" t="s">
        <v>80</v>
      </c>
      <c r="G39" s="468"/>
      <c r="H39" s="468" t="s">
        <v>139</v>
      </c>
      <c r="I39" s="468"/>
      <c r="J39" s="468" t="s">
        <v>140</v>
      </c>
      <c r="K39" s="468"/>
      <c r="L39" s="468" t="s">
        <v>326</v>
      </c>
      <c r="M39" s="468"/>
      <c r="N39" s="468"/>
      <c r="O39" s="468"/>
      <c r="P39" s="468"/>
      <c r="Q39" s="468"/>
      <c r="R39" s="468"/>
      <c r="S39" s="468"/>
      <c r="T39" s="468"/>
      <c r="U39" s="468"/>
      <c r="V39" s="468" t="s">
        <v>116</v>
      </c>
      <c r="W39" s="468"/>
      <c r="X39" s="468"/>
      <c r="Y39" s="468"/>
      <c r="Z39" s="468"/>
      <c r="AA39" s="468" t="s">
        <v>141</v>
      </c>
      <c r="AB39" s="468"/>
      <c r="AC39" s="468"/>
      <c r="AD39" s="468"/>
      <c r="AE39" s="468"/>
      <c r="AF39" s="468"/>
    </row>
    <row r="40" spans="1:32" ht="82.5" customHeight="1">
      <c r="A40" s="563"/>
      <c r="B40" s="583"/>
      <c r="C40" s="584"/>
      <c r="D40" s="468"/>
      <c r="E40" s="468"/>
      <c r="F40" s="468"/>
      <c r="G40" s="468"/>
      <c r="H40" s="468"/>
      <c r="I40" s="468"/>
      <c r="J40" s="468"/>
      <c r="K40" s="468"/>
      <c r="L40" s="468" t="s">
        <v>105</v>
      </c>
      <c r="M40" s="468"/>
      <c r="N40" s="468" t="s">
        <v>109</v>
      </c>
      <c r="O40" s="468"/>
      <c r="P40" s="468" t="s">
        <v>110</v>
      </c>
      <c r="Q40" s="468"/>
      <c r="R40" s="468"/>
      <c r="S40" s="468"/>
      <c r="T40" s="468"/>
      <c r="U40" s="468"/>
      <c r="V40" s="468"/>
      <c r="W40" s="468"/>
      <c r="X40" s="468"/>
      <c r="Y40" s="468"/>
      <c r="Z40" s="468"/>
      <c r="AA40" s="468"/>
      <c r="AB40" s="468"/>
      <c r="AC40" s="468"/>
      <c r="AD40" s="468"/>
      <c r="AE40" s="468"/>
      <c r="AF40" s="468"/>
    </row>
    <row r="41" spans="1:32" s="266" customFormat="1" ht="35.25" customHeight="1">
      <c r="A41" s="563"/>
      <c r="B41" s="585"/>
      <c r="C41" s="586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468"/>
      <c r="P41" s="468" t="s">
        <v>106</v>
      </c>
      <c r="Q41" s="468"/>
      <c r="R41" s="468" t="s">
        <v>107</v>
      </c>
      <c r="S41" s="468"/>
      <c r="T41" s="468" t="s">
        <v>108</v>
      </c>
      <c r="U41" s="468"/>
      <c r="V41" s="468"/>
      <c r="W41" s="468"/>
      <c r="X41" s="468"/>
      <c r="Y41" s="468"/>
      <c r="Z41" s="468"/>
      <c r="AA41" s="468"/>
      <c r="AB41" s="468"/>
      <c r="AC41" s="468"/>
      <c r="AD41" s="468"/>
      <c r="AE41" s="468"/>
      <c r="AF41" s="468"/>
    </row>
    <row r="42" spans="1:32" s="266" customFormat="1" ht="20.25">
      <c r="A42" s="256">
        <v>1</v>
      </c>
      <c r="B42" s="492">
        <v>2</v>
      </c>
      <c r="C42" s="493"/>
      <c r="D42" s="468">
        <v>3</v>
      </c>
      <c r="E42" s="468"/>
      <c r="F42" s="468">
        <v>4</v>
      </c>
      <c r="G42" s="468"/>
      <c r="H42" s="468">
        <v>5</v>
      </c>
      <c r="I42" s="468"/>
      <c r="J42" s="468">
        <v>6</v>
      </c>
      <c r="K42" s="468"/>
      <c r="L42" s="492">
        <v>7</v>
      </c>
      <c r="M42" s="493"/>
      <c r="N42" s="492">
        <v>8</v>
      </c>
      <c r="O42" s="493"/>
      <c r="P42" s="468">
        <v>9</v>
      </c>
      <c r="Q42" s="468"/>
      <c r="R42" s="563">
        <v>10</v>
      </c>
      <c r="S42" s="563"/>
      <c r="T42" s="468">
        <v>11</v>
      </c>
      <c r="U42" s="468"/>
      <c r="V42" s="468">
        <v>12</v>
      </c>
      <c r="W42" s="468"/>
      <c r="X42" s="468"/>
      <c r="Y42" s="468"/>
      <c r="Z42" s="468"/>
      <c r="AA42" s="468">
        <v>13</v>
      </c>
      <c r="AB42" s="468"/>
      <c r="AC42" s="468"/>
      <c r="AD42" s="468"/>
      <c r="AE42" s="468"/>
      <c r="AF42" s="468"/>
    </row>
    <row r="43" spans="1:32" ht="20.25">
      <c r="A43" s="257"/>
      <c r="B43" s="540"/>
      <c r="C43" s="541"/>
      <c r="D43" s="533"/>
      <c r="E43" s="533"/>
      <c r="F43" s="520"/>
      <c r="G43" s="520"/>
      <c r="H43" s="520"/>
      <c r="I43" s="520"/>
      <c r="J43" s="520"/>
      <c r="K43" s="520"/>
      <c r="L43" s="525"/>
      <c r="M43" s="526"/>
      <c r="N43" s="525">
        <f t="shared" ref="N43:N45" si="121">SUM(P43,R43,T43)</f>
        <v>0</v>
      </c>
      <c r="O43" s="526"/>
      <c r="P43" s="520"/>
      <c r="Q43" s="520"/>
      <c r="R43" s="520"/>
      <c r="S43" s="520"/>
      <c r="T43" s="520"/>
      <c r="U43" s="520"/>
      <c r="V43" s="562"/>
      <c r="W43" s="562"/>
      <c r="X43" s="562"/>
      <c r="Y43" s="562"/>
      <c r="Z43" s="562"/>
      <c r="AA43" s="524"/>
      <c r="AB43" s="524"/>
      <c r="AC43" s="524"/>
      <c r="AD43" s="524"/>
      <c r="AE43" s="524"/>
      <c r="AF43" s="524"/>
    </row>
    <row r="44" spans="1:32" s="316" customFormat="1" ht="12.75" hidden="1" customHeight="1">
      <c r="A44" s="257"/>
      <c r="B44" s="258"/>
      <c r="C44" s="259"/>
      <c r="D44" s="551"/>
      <c r="E44" s="552"/>
      <c r="F44" s="525"/>
      <c r="G44" s="526"/>
      <c r="H44" s="525"/>
      <c r="I44" s="526"/>
      <c r="J44" s="525"/>
      <c r="K44" s="526"/>
      <c r="L44" s="260"/>
      <c r="M44" s="261"/>
      <c r="N44" s="260"/>
      <c r="O44" s="261"/>
      <c r="P44" s="525"/>
      <c r="Q44" s="526"/>
      <c r="R44" s="525"/>
      <c r="S44" s="526"/>
      <c r="T44" s="525"/>
      <c r="U44" s="526"/>
      <c r="V44" s="559"/>
      <c r="W44" s="560"/>
      <c r="X44" s="560"/>
      <c r="Y44" s="560"/>
      <c r="Z44" s="561"/>
      <c r="AA44" s="559"/>
      <c r="AB44" s="560"/>
      <c r="AC44" s="560"/>
      <c r="AD44" s="560"/>
      <c r="AE44" s="560"/>
      <c r="AF44" s="561"/>
    </row>
    <row r="45" spans="1:32" ht="20.25">
      <c r="A45" s="257"/>
      <c r="B45" s="540"/>
      <c r="C45" s="541"/>
      <c r="D45" s="533"/>
      <c r="E45" s="533"/>
      <c r="F45" s="520"/>
      <c r="G45" s="520"/>
      <c r="H45" s="520"/>
      <c r="I45" s="520"/>
      <c r="J45" s="520"/>
      <c r="K45" s="520"/>
      <c r="L45" s="525"/>
      <c r="M45" s="526"/>
      <c r="N45" s="525">
        <f t="shared" si="121"/>
        <v>0</v>
      </c>
      <c r="O45" s="526"/>
      <c r="P45" s="520"/>
      <c r="Q45" s="520"/>
      <c r="R45" s="520"/>
      <c r="S45" s="520"/>
      <c r="T45" s="520"/>
      <c r="U45" s="520"/>
      <c r="V45" s="562"/>
      <c r="W45" s="562"/>
      <c r="X45" s="562"/>
      <c r="Y45" s="562"/>
      <c r="Z45" s="562"/>
      <c r="AA45" s="524"/>
      <c r="AB45" s="524"/>
      <c r="AC45" s="524"/>
      <c r="AD45" s="524"/>
      <c r="AE45" s="524"/>
      <c r="AF45" s="524"/>
    </row>
    <row r="46" spans="1:32" ht="20.25">
      <c r="A46" s="575" t="s">
        <v>34</v>
      </c>
      <c r="B46" s="576"/>
      <c r="C46" s="576"/>
      <c r="D46" s="576"/>
      <c r="E46" s="577"/>
      <c r="F46" s="572">
        <f>SUM(F43:F45)</f>
        <v>0</v>
      </c>
      <c r="G46" s="572"/>
      <c r="H46" s="572">
        <f>SUM(H43:H45)</f>
        <v>0</v>
      </c>
      <c r="I46" s="572"/>
      <c r="J46" s="572">
        <f>SUM(J43:J45)</f>
        <v>0</v>
      </c>
      <c r="K46" s="572"/>
      <c r="L46" s="572">
        <f>SUM(L43:L45)</f>
        <v>0</v>
      </c>
      <c r="M46" s="572"/>
      <c r="N46" s="572">
        <f>SUM(N43:N45)</f>
        <v>0</v>
      </c>
      <c r="O46" s="572"/>
      <c r="P46" s="572">
        <f>SUM(P43:P45)</f>
        <v>0</v>
      </c>
      <c r="Q46" s="572"/>
      <c r="R46" s="572">
        <f>SUM(R43:R45)</f>
        <v>0</v>
      </c>
      <c r="S46" s="572"/>
      <c r="T46" s="572">
        <f>SUM(T43:T45)</f>
        <v>0</v>
      </c>
      <c r="U46" s="572"/>
      <c r="V46" s="574"/>
      <c r="W46" s="574"/>
      <c r="X46" s="574"/>
      <c r="Y46" s="574"/>
      <c r="Z46" s="574"/>
      <c r="AA46" s="570"/>
      <c r="AB46" s="570"/>
      <c r="AC46" s="570"/>
      <c r="AD46" s="570"/>
      <c r="AE46" s="570"/>
      <c r="AF46" s="570"/>
    </row>
    <row r="47" spans="1:32" ht="20.25">
      <c r="A47" s="262"/>
      <c r="B47" s="262"/>
      <c r="C47" s="262"/>
      <c r="D47" s="262"/>
      <c r="E47" s="262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4"/>
      <c r="W47" s="264"/>
      <c r="X47" s="264"/>
      <c r="Y47" s="264"/>
      <c r="Z47" s="264"/>
      <c r="AA47" s="265"/>
      <c r="AB47" s="265"/>
      <c r="AC47" s="265"/>
      <c r="AD47" s="265"/>
      <c r="AE47" s="265"/>
      <c r="AF47" s="265"/>
    </row>
    <row r="48" spans="1:32" ht="20.25" hidden="1">
      <c r="A48" s="250"/>
      <c r="B48" s="250"/>
      <c r="C48" s="250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</row>
    <row r="50" spans="1:32" ht="20.25" hidden="1">
      <c r="A50" s="250"/>
      <c r="B50" s="250"/>
      <c r="C50" s="250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</row>
    <row r="51" spans="1:32" ht="20.25">
      <c r="A51" s="250"/>
      <c r="B51" s="250"/>
      <c r="C51" s="250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</row>
    <row r="52" spans="1:32" ht="20.25">
      <c r="A52" s="250"/>
      <c r="B52" s="573" t="s">
        <v>319</v>
      </c>
      <c r="C52" s="573"/>
      <c r="D52" s="573"/>
      <c r="E52" s="573"/>
      <c r="F52" s="573"/>
      <c r="G52" s="573"/>
      <c r="H52" s="393"/>
      <c r="I52" s="393"/>
      <c r="J52" s="393"/>
      <c r="K52" s="393"/>
      <c r="L52" s="393"/>
      <c r="M52" s="571" t="s">
        <v>104</v>
      </c>
      <c r="N52" s="571"/>
      <c r="O52" s="571"/>
      <c r="P52" s="571"/>
      <c r="Q52" s="571"/>
      <c r="R52" s="393"/>
      <c r="S52" s="393"/>
      <c r="T52" s="393"/>
      <c r="U52" s="393"/>
      <c r="V52" s="393"/>
      <c r="W52" s="432" t="s">
        <v>316</v>
      </c>
      <c r="X52" s="432"/>
      <c r="Y52" s="432"/>
      <c r="Z52" s="432"/>
      <c r="AA52" s="432"/>
      <c r="AB52" s="240"/>
      <c r="AC52" s="240"/>
      <c r="AD52" s="240"/>
      <c r="AE52" s="240"/>
      <c r="AF52" s="240"/>
    </row>
    <row r="53" spans="1:32">
      <c r="A53" s="266"/>
      <c r="B53" s="508" t="s">
        <v>45</v>
      </c>
      <c r="C53" s="508"/>
      <c r="D53" s="508"/>
      <c r="E53" s="508"/>
      <c r="F53" s="508"/>
      <c r="G53" s="508"/>
      <c r="H53" s="394"/>
      <c r="I53" s="394"/>
      <c r="J53" s="394"/>
      <c r="K53" s="394"/>
      <c r="L53" s="394"/>
      <c r="M53" s="508" t="s">
        <v>46</v>
      </c>
      <c r="N53" s="508"/>
      <c r="O53" s="508"/>
      <c r="P53" s="508"/>
      <c r="Q53" s="508"/>
      <c r="R53" s="382"/>
      <c r="S53" s="382"/>
      <c r="T53" s="382"/>
      <c r="U53" s="382"/>
      <c r="V53" s="72"/>
      <c r="W53" s="508" t="s">
        <v>66</v>
      </c>
      <c r="X53" s="508"/>
      <c r="Y53" s="508"/>
      <c r="Z53" s="508"/>
      <c r="AA53" s="508"/>
      <c r="AB53" s="266"/>
      <c r="AC53" s="266"/>
      <c r="AD53" s="266"/>
      <c r="AE53" s="266"/>
      <c r="AF53" s="266"/>
    </row>
    <row r="54" spans="1:32">
      <c r="A54" s="266"/>
      <c r="B54" s="266"/>
      <c r="C54" s="266"/>
      <c r="D54" s="266"/>
      <c r="E54" s="266"/>
      <c r="F54" s="64"/>
      <c r="G54" s="64"/>
      <c r="H54" s="64"/>
      <c r="I54" s="64"/>
      <c r="J54" s="64"/>
      <c r="K54" s="64"/>
      <c r="L54" s="64"/>
      <c r="M54" s="266"/>
      <c r="N54" s="266"/>
      <c r="O54" s="266"/>
      <c r="P54" s="266"/>
      <c r="Q54" s="64"/>
      <c r="R54" s="64"/>
      <c r="S54" s="64"/>
      <c r="T54" s="64"/>
      <c r="U54" s="266"/>
      <c r="V54" s="266"/>
      <c r="W54" s="266"/>
      <c r="X54" s="64"/>
      <c r="Y54" s="64"/>
      <c r="Z54" s="64"/>
      <c r="AA54" s="64"/>
      <c r="AB54" s="266"/>
      <c r="AC54" s="266"/>
      <c r="AD54" s="266"/>
      <c r="AE54" s="266"/>
      <c r="AF54" s="266"/>
    </row>
    <row r="55" spans="1:32">
      <c r="C55" s="267"/>
      <c r="D55" s="267"/>
      <c r="E55" s="267"/>
      <c r="F55" s="267"/>
      <c r="G55" s="267"/>
      <c r="H55" s="267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7"/>
      <c r="V55" s="267"/>
    </row>
    <row r="56" spans="1:32" ht="409.5">
      <c r="A56" s="315" t="s">
        <v>162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</row>
    <row r="57" spans="1:32"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</row>
    <row r="58" spans="1:32">
      <c r="C58" s="269"/>
    </row>
    <row r="61" spans="1:32" ht="19.5">
      <c r="C61" s="129"/>
    </row>
    <row r="62" spans="1:32" ht="19.5">
      <c r="C62" s="129"/>
    </row>
    <row r="63" spans="1:32" ht="19.5">
      <c r="C63" s="129"/>
    </row>
    <row r="66" spans="3:3" ht="19.5">
      <c r="C66" s="129"/>
    </row>
    <row r="67" spans="3:3" ht="19.5">
      <c r="C67" s="129"/>
    </row>
  </sheetData>
  <mergeCells count="134">
    <mergeCell ref="A5:A7"/>
    <mergeCell ref="AE6:AE7"/>
    <mergeCell ref="AF6:AF7"/>
    <mergeCell ref="Y5:AB5"/>
    <mergeCell ref="Z4:AB4"/>
    <mergeCell ref="A34:L34"/>
    <mergeCell ref="A39:A41"/>
    <mergeCell ref="J39:K41"/>
    <mergeCell ref="A33:L33"/>
    <mergeCell ref="B28:L28"/>
    <mergeCell ref="B39:C41"/>
    <mergeCell ref="L39:U39"/>
    <mergeCell ref="B8:L8"/>
    <mergeCell ref="P41:Q41"/>
    <mergeCell ref="R41:S41"/>
    <mergeCell ref="T41:U41"/>
    <mergeCell ref="L40:M41"/>
    <mergeCell ref="H39:I41"/>
    <mergeCell ref="N6:N7"/>
    <mergeCell ref="O6:O7"/>
    <mergeCell ref="N40:O41"/>
    <mergeCell ref="F39:G41"/>
    <mergeCell ref="AA39:AF41"/>
    <mergeCell ref="AD38:AF38"/>
    <mergeCell ref="AA46:AF46"/>
    <mergeCell ref="T45:U45"/>
    <mergeCell ref="B53:G53"/>
    <mergeCell ref="W53:AA53"/>
    <mergeCell ref="M52:Q52"/>
    <mergeCell ref="M53:Q53"/>
    <mergeCell ref="V45:Z45"/>
    <mergeCell ref="R46:S46"/>
    <mergeCell ref="H46:I46"/>
    <mergeCell ref="L46:M46"/>
    <mergeCell ref="N46:O46"/>
    <mergeCell ref="B52:G52"/>
    <mergeCell ref="W52:AA52"/>
    <mergeCell ref="T46:U46"/>
    <mergeCell ref="V46:Z46"/>
    <mergeCell ref="J46:K46"/>
    <mergeCell ref="P46:Q46"/>
    <mergeCell ref="F46:G46"/>
    <mergeCell ref="A46:E46"/>
    <mergeCell ref="P45:Q45"/>
    <mergeCell ref="F45:G45"/>
    <mergeCell ref="B45:C45"/>
    <mergeCell ref="R45:S45"/>
    <mergeCell ref="H45:I45"/>
    <mergeCell ref="AD4:AF4"/>
    <mergeCell ref="Q5:T5"/>
    <mergeCell ref="V39:Z41"/>
    <mergeCell ref="F43:G43"/>
    <mergeCell ref="AA43:AF43"/>
    <mergeCell ref="AA42:AF42"/>
    <mergeCell ref="AD6:AD7"/>
    <mergeCell ref="W6:W7"/>
    <mergeCell ref="X6:X7"/>
    <mergeCell ref="AC6:AC7"/>
    <mergeCell ref="AC5:AF5"/>
    <mergeCell ref="U5:X5"/>
    <mergeCell ref="B13:L13"/>
    <mergeCell ref="Y6:Y7"/>
    <mergeCell ref="Z6:Z7"/>
    <mergeCell ref="AA6:AA7"/>
    <mergeCell ref="AB6:AB7"/>
    <mergeCell ref="S6:S7"/>
    <mergeCell ref="D42:E42"/>
    <mergeCell ref="B27:L27"/>
    <mergeCell ref="B23:L23"/>
    <mergeCell ref="B30:L30"/>
    <mergeCell ref="B31:L31"/>
    <mergeCell ref="M6:M7"/>
    <mergeCell ref="B9:L9"/>
    <mergeCell ref="B12:L12"/>
    <mergeCell ref="B11:L11"/>
    <mergeCell ref="V44:Z44"/>
    <mergeCell ref="AA44:AF44"/>
    <mergeCell ref="R44:S44"/>
    <mergeCell ref="T44:U44"/>
    <mergeCell ref="B19:L19"/>
    <mergeCell ref="V43:Z43"/>
    <mergeCell ref="R42:S42"/>
    <mergeCell ref="T43:U43"/>
    <mergeCell ref="T42:U42"/>
    <mergeCell ref="B42:C42"/>
    <mergeCell ref="F42:G42"/>
    <mergeCell ref="R43:S43"/>
    <mergeCell ref="P42:Q42"/>
    <mergeCell ref="J42:K42"/>
    <mergeCell ref="V42:Z42"/>
    <mergeCell ref="H42:I42"/>
    <mergeCell ref="F44:G44"/>
    <mergeCell ref="H44:I44"/>
    <mergeCell ref="J44:K44"/>
    <mergeCell ref="P44:Q44"/>
    <mergeCell ref="T6:T7"/>
    <mergeCell ref="V6:V7"/>
    <mergeCell ref="D45:E45"/>
    <mergeCell ref="L45:M45"/>
    <mergeCell ref="N45:O45"/>
    <mergeCell ref="Q6:Q7"/>
    <mergeCell ref="D43:E43"/>
    <mergeCell ref="B16:L16"/>
    <mergeCell ref="B14:L14"/>
    <mergeCell ref="B15:L15"/>
    <mergeCell ref="B29:L29"/>
    <mergeCell ref="B32:L32"/>
    <mergeCell ref="B10:L10"/>
    <mergeCell ref="B43:C43"/>
    <mergeCell ref="P43:Q43"/>
    <mergeCell ref="B5:L7"/>
    <mergeCell ref="D39:E41"/>
    <mergeCell ref="H43:I43"/>
    <mergeCell ref="D44:E44"/>
    <mergeCell ref="R6:R7"/>
    <mergeCell ref="U6:U7"/>
    <mergeCell ref="B22:L22"/>
    <mergeCell ref="M5:P5"/>
    <mergeCell ref="P6:P7"/>
    <mergeCell ref="J45:K45"/>
    <mergeCell ref="B17:L17"/>
    <mergeCell ref="B20:L20"/>
    <mergeCell ref="B18:L18"/>
    <mergeCell ref="AA45:AF45"/>
    <mergeCell ref="L42:M42"/>
    <mergeCell ref="N42:O42"/>
    <mergeCell ref="L43:M43"/>
    <mergeCell ref="N43:O43"/>
    <mergeCell ref="J43:K43"/>
    <mergeCell ref="B26:L26"/>
    <mergeCell ref="P40:U40"/>
    <mergeCell ref="B21:L21"/>
    <mergeCell ref="B24:L24"/>
    <mergeCell ref="B25:L25"/>
  </mergeCells>
  <phoneticPr fontId="3" type="noConversion"/>
  <pageMargins left="0.59055118110236227" right="0.59055118110236227" top="0.98425196850393704" bottom="0.59055118110236227" header="0" footer="0"/>
  <pageSetup paperSize="9" scale="35" orientation="landscape" r:id="rId1"/>
  <headerFooter alignWithMargins="0"/>
  <ignoredErrors>
    <ignoredError sqref="F46:U46 M33:O33 U23 Y24:AA24 Y22:AA22 W23" formulaRange="1"/>
    <ignoredError sqref="U26 U22 AB22:AF22 AB24:AF24 U24 X23:AF23 W22:X22 W24:X24" evalError="1" formulaRange="1"/>
    <ignoredError sqref="P24:P29 P34 T25:U25 T34:X34 AB25:AF29 AB9:AF10 T9:X9 P9:P10 P12:U12 P11:U11 W12:AH12 T13:U13 W13:X13 AB13:AF16 T14:X14 P13:P16 Q21:U21 P17:U17 P18:U20 T27:U28 T26 V26:X26 AB34:AF34 AF33 W18:AF21 T22 P21:P22 T24 W25:X25 T16:U16 T15 W15:X15 P30:U30 P31:U31 W32:AF32 T29:U29 W29:X29 P23:T23 W31:AI31 AG16:AH20 P32:U32 T10 W10:X10 W11:AH11 W17:AF17 W16:X16 W27:X28 W30:AF30" evalError="1"/>
    <ignoredError sqref="Y33:Z33 Q33:S33" formula="1" formulaRange="1"/>
    <ignoredError sqref="T33:V33 P33 X33" evalError="1" formula="1" formulaRange="1"/>
    <ignoredError sqref="AB33:AD33" evalError="1" formula="1"/>
    <ignoredError sqref="AA3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60" zoomScaleNormal="75" workbookViewId="0">
      <selection activeCell="AA32" sqref="AA32"/>
    </sheetView>
  </sheetViews>
  <sheetFormatPr defaultRowHeight="12.75"/>
  <cols>
    <col min="1" max="1" width="39.42578125" style="130" customWidth="1"/>
    <col min="2" max="2" width="12.85546875" style="130" customWidth="1"/>
    <col min="3" max="3" width="19.7109375" style="130" customWidth="1"/>
    <col min="4" max="4" width="19" style="130" customWidth="1"/>
    <col min="5" max="6" width="18.140625" style="130" customWidth="1"/>
    <col min="7" max="7" width="18.28515625" style="130" customWidth="1"/>
    <col min="8" max="8" width="18.7109375" style="130" customWidth="1"/>
    <col min="9" max="16384" width="9.140625" style="130"/>
  </cols>
  <sheetData>
    <row r="2" spans="1:8" ht="31.5" customHeight="1">
      <c r="G2" s="589" t="s">
        <v>173</v>
      </c>
      <c r="H2" s="589"/>
    </row>
    <row r="3" spans="1:8" ht="32.25" customHeight="1">
      <c r="A3" s="488" t="s">
        <v>191</v>
      </c>
      <c r="B3" s="488"/>
      <c r="C3" s="488"/>
      <c r="D3" s="488"/>
      <c r="E3" s="488"/>
      <c r="F3" s="488"/>
      <c r="G3" s="488"/>
      <c r="H3" s="488"/>
    </row>
    <row r="4" spans="1:8" ht="28.5" customHeight="1">
      <c r="A4" s="590" t="s">
        <v>186</v>
      </c>
      <c r="B4" s="590"/>
      <c r="C4" s="590"/>
      <c r="D4" s="590"/>
      <c r="E4" s="590"/>
      <c r="F4" s="590"/>
      <c r="G4" s="590"/>
      <c r="H4" s="590"/>
    </row>
    <row r="5" spans="1:8" ht="45.75" customHeight="1">
      <c r="A5" s="591" t="s">
        <v>100</v>
      </c>
      <c r="B5" s="454" t="s">
        <v>7</v>
      </c>
      <c r="C5" s="454" t="s">
        <v>192</v>
      </c>
      <c r="D5" s="454"/>
      <c r="E5" s="452" t="s">
        <v>310</v>
      </c>
      <c r="F5" s="452"/>
      <c r="G5" s="452"/>
      <c r="H5" s="452"/>
    </row>
    <row r="6" spans="1:8" ht="65.25" customHeight="1">
      <c r="A6" s="592"/>
      <c r="B6" s="454"/>
      <c r="C6" s="314" t="s">
        <v>276</v>
      </c>
      <c r="D6" s="314" t="s">
        <v>327</v>
      </c>
      <c r="E6" s="78" t="s">
        <v>94</v>
      </c>
      <c r="F6" s="78" t="s">
        <v>90</v>
      </c>
      <c r="G6" s="79" t="s">
        <v>97</v>
      </c>
      <c r="H6" s="79" t="s">
        <v>98</v>
      </c>
    </row>
    <row r="7" spans="1:8" ht="30" customHeight="1">
      <c r="A7" s="131">
        <v>1</v>
      </c>
      <c r="B7" s="78">
        <v>2</v>
      </c>
      <c r="C7" s="131">
        <v>3</v>
      </c>
      <c r="D7" s="78">
        <v>4</v>
      </c>
      <c r="E7" s="131">
        <v>5</v>
      </c>
      <c r="F7" s="78">
        <v>6</v>
      </c>
      <c r="G7" s="131">
        <v>7</v>
      </c>
      <c r="H7" s="78">
        <v>8</v>
      </c>
    </row>
    <row r="8" spans="1:8" ht="28.5" customHeight="1">
      <c r="A8" s="593" t="s">
        <v>218</v>
      </c>
      <c r="B8" s="594"/>
      <c r="C8" s="594"/>
      <c r="D8" s="594"/>
      <c r="E8" s="594"/>
      <c r="F8" s="594"/>
      <c r="G8" s="594"/>
      <c r="H8" s="595"/>
    </row>
    <row r="9" spans="1:8" ht="59.25" customHeight="1">
      <c r="A9" s="167" t="s">
        <v>164</v>
      </c>
      <c r="B9" s="168">
        <v>6000</v>
      </c>
      <c r="C9" s="312">
        <f>SUM(C11:C12)</f>
        <v>0</v>
      </c>
      <c r="D9" s="169">
        <f>SUM(D11:D12)</f>
        <v>0</v>
      </c>
      <c r="E9" s="169">
        <f>SUM(E11:E12)</f>
        <v>0</v>
      </c>
      <c r="F9" s="169">
        <f>SUM(F11:F12)</f>
        <v>0</v>
      </c>
      <c r="G9" s="169">
        <f>F9-E9</f>
        <v>0</v>
      </c>
      <c r="H9" s="379" t="e">
        <f>(F9/E9)*100</f>
        <v>#DIV/0!</v>
      </c>
    </row>
    <row r="10" spans="1:8" ht="39.75" customHeight="1">
      <c r="A10" s="483" t="s">
        <v>165</v>
      </c>
      <c r="B10" s="596"/>
      <c r="C10" s="596"/>
      <c r="D10" s="596"/>
      <c r="E10" s="596"/>
      <c r="F10" s="596"/>
      <c r="G10" s="596"/>
      <c r="H10" s="597"/>
    </row>
    <row r="11" spans="1:8" ht="81" customHeight="1">
      <c r="A11" s="170" t="s">
        <v>242</v>
      </c>
      <c r="B11" s="168">
        <v>6010</v>
      </c>
      <c r="C11" s="171">
        <v>0</v>
      </c>
      <c r="D11" s="171">
        <v>0</v>
      </c>
      <c r="E11" s="171">
        <v>0</v>
      </c>
      <c r="F11" s="171">
        <v>0</v>
      </c>
      <c r="G11" s="169">
        <f>F11-E11</f>
        <v>0</v>
      </c>
      <c r="H11" s="183" t="e">
        <f>(F11/E11)*100</f>
        <v>#DIV/0!</v>
      </c>
    </row>
    <row r="12" spans="1:8" ht="63.75" customHeight="1">
      <c r="A12" s="170" t="s">
        <v>166</v>
      </c>
      <c r="B12" s="172">
        <v>6020</v>
      </c>
      <c r="C12" s="171"/>
      <c r="D12" s="171"/>
      <c r="E12" s="171"/>
      <c r="F12" s="171"/>
      <c r="G12" s="171"/>
      <c r="H12" s="183" t="e">
        <f>(F12/E12)*100</f>
        <v>#DIV/0!</v>
      </c>
    </row>
    <row r="13" spans="1:8" ht="13.5" customHeight="1">
      <c r="A13" s="132"/>
      <c r="B13" s="133"/>
      <c r="C13" s="134"/>
      <c r="D13" s="134"/>
      <c r="E13" s="134"/>
      <c r="F13" s="134"/>
      <c r="G13" s="134"/>
      <c r="H13" s="135"/>
    </row>
    <row r="14" spans="1:8" ht="41.25" customHeight="1">
      <c r="A14" s="602" t="s">
        <v>319</v>
      </c>
      <c r="B14" s="603"/>
      <c r="C14" s="599" t="s">
        <v>88</v>
      </c>
      <c r="D14" s="599"/>
      <c r="E14" s="136"/>
      <c r="F14" s="600" t="s">
        <v>312</v>
      </c>
      <c r="G14" s="601"/>
      <c r="H14" s="601"/>
    </row>
    <row r="15" spans="1:8" ht="18.75">
      <c r="A15" s="383" t="s">
        <v>45</v>
      </c>
      <c r="B15" s="71"/>
      <c r="C15" s="598" t="s">
        <v>46</v>
      </c>
      <c r="D15" s="598"/>
      <c r="E15" s="71"/>
      <c r="F15" s="508" t="s">
        <v>114</v>
      </c>
      <c r="G15" s="508"/>
      <c r="H15" s="508"/>
    </row>
    <row r="16" spans="1:8">
      <c r="A16" s="137"/>
      <c r="B16" s="137"/>
      <c r="C16" s="137"/>
      <c r="D16" s="137"/>
      <c r="E16" s="137"/>
      <c r="F16" s="137"/>
      <c r="G16" s="137"/>
      <c r="H16" s="137"/>
    </row>
    <row r="17" spans="1:8">
      <c r="A17" s="137"/>
      <c r="B17" s="137"/>
      <c r="C17" s="137"/>
      <c r="D17" s="137"/>
      <c r="E17" s="137"/>
      <c r="F17" s="137"/>
      <c r="G17" s="137"/>
      <c r="H17" s="137"/>
    </row>
    <row r="18" spans="1:8" ht="3" customHeight="1">
      <c r="A18" s="137"/>
      <c r="B18" s="137"/>
      <c r="C18" s="137"/>
      <c r="D18" s="137"/>
      <c r="E18" s="137"/>
      <c r="F18" s="137"/>
      <c r="G18" s="137"/>
      <c r="H18" s="137"/>
    </row>
  </sheetData>
  <mergeCells count="14">
    <mergeCell ref="A8:H8"/>
    <mergeCell ref="A10:H10"/>
    <mergeCell ref="C15:D15"/>
    <mergeCell ref="F15:H15"/>
    <mergeCell ref="C14:D14"/>
    <mergeCell ref="F14:H14"/>
    <mergeCell ref="A14:B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" footer="0"/>
  <pageSetup paperSize="9" scale="80" orientation="landscape" r:id="rId1"/>
  <ignoredErrors>
    <ignoredError sqref="H11:H12 H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2024-07-29T08:50:03Z</cp:lastPrinted>
  <dcterms:created xsi:type="dcterms:W3CDTF">2003-03-13T16:00:22Z</dcterms:created>
  <dcterms:modified xsi:type="dcterms:W3CDTF">2024-08-02T11:46:58Z</dcterms:modified>
</cp:coreProperties>
</file>