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Фінансовий звіт за 1 кв_ 2024\"/>
    </mc:Choice>
  </mc:AlternateContent>
  <bookViews>
    <workbookView xWindow="0" yWindow="0" windowWidth="28665" windowHeight="12300" tabRatio="915" activeTab="1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інфо_1'!$A$1:$O$37</definedName>
    <definedName name="_xlnm.Print_Area" localSheetId="7">'6.2. Інша інфо_2'!$A$1:$AF$47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капівидатків'!$A$1:$G$33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фінрезультати'!$A$1:$G$57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V17" i="9" l="1"/>
  <c r="AF15" i="9"/>
  <c r="AD15" i="9"/>
  <c r="AE15" i="9" s="1"/>
  <c r="AC15" i="9"/>
  <c r="AB15" i="9"/>
  <c r="AA15" i="9"/>
  <c r="X15" i="9"/>
  <c r="W15" i="9"/>
  <c r="T15" i="9"/>
  <c r="S15" i="9"/>
  <c r="P15" i="9"/>
  <c r="O15" i="9"/>
  <c r="G33" i="19"/>
  <c r="G31" i="19"/>
  <c r="G29" i="19"/>
  <c r="F16" i="21"/>
  <c r="G16" i="21"/>
  <c r="F31" i="21" l="1"/>
  <c r="G31" i="21"/>
  <c r="F32" i="21" l="1"/>
  <c r="G32" i="21"/>
  <c r="F30" i="21"/>
  <c r="G30" i="21"/>
  <c r="E8" i="23" l="1"/>
  <c r="D8" i="23"/>
  <c r="C8" i="23"/>
  <c r="C24" i="23" l="1"/>
  <c r="C20" i="23"/>
  <c r="C13" i="23"/>
  <c r="C7" i="3"/>
  <c r="C40" i="19"/>
  <c r="C36" i="19"/>
  <c r="C27" i="19"/>
  <c r="C19" i="19"/>
  <c r="C43" i="19" s="1"/>
  <c r="C47" i="21"/>
  <c r="C38" i="21"/>
  <c r="C35" i="21"/>
  <c r="C24" i="21"/>
  <c r="C6" i="21"/>
  <c r="C99" i="2"/>
  <c r="C91" i="2"/>
  <c r="C90" i="2"/>
  <c r="C89" i="2"/>
  <c r="C88" i="2"/>
  <c r="C87" i="2"/>
  <c r="C82" i="2"/>
  <c r="C71" i="2"/>
  <c r="C68" i="2"/>
  <c r="C56" i="2"/>
  <c r="C52" i="2"/>
  <c r="C44" i="2"/>
  <c r="C83" i="2" s="1"/>
  <c r="C23" i="2"/>
  <c r="C13" i="2"/>
  <c r="C22" i="2" s="1"/>
  <c r="C63" i="2" s="1"/>
  <c r="F22" i="21"/>
  <c r="G22" i="21"/>
  <c r="E6" i="21"/>
  <c r="F37" i="21"/>
  <c r="G37" i="21"/>
  <c r="V20" i="9"/>
  <c r="AD20" i="9" s="1"/>
  <c r="AD21" i="9"/>
  <c r="AC21" i="9"/>
  <c r="AB21" i="9"/>
  <c r="AA21" i="9"/>
  <c r="X21" i="9"/>
  <c r="W21" i="9"/>
  <c r="T21" i="9"/>
  <c r="S21" i="9"/>
  <c r="P21" i="9"/>
  <c r="O21" i="9"/>
  <c r="AD22" i="9"/>
  <c r="AE22" i="9" s="1"/>
  <c r="AC22" i="9"/>
  <c r="AB22" i="9"/>
  <c r="AA22" i="9"/>
  <c r="X22" i="9"/>
  <c r="W22" i="9"/>
  <c r="T22" i="9"/>
  <c r="S22" i="9"/>
  <c r="P22" i="9"/>
  <c r="O22" i="9"/>
  <c r="Z25" i="9"/>
  <c r="Y25" i="9"/>
  <c r="R25" i="9"/>
  <c r="Q25" i="9"/>
  <c r="N25" i="9"/>
  <c r="M25" i="9"/>
  <c r="AD24" i="9"/>
  <c r="AC24" i="9"/>
  <c r="AB24" i="9"/>
  <c r="AA24" i="9"/>
  <c r="X24" i="9"/>
  <c r="W24" i="9"/>
  <c r="T24" i="9"/>
  <c r="S24" i="9"/>
  <c r="P24" i="9"/>
  <c r="O24" i="9"/>
  <c r="AD23" i="9"/>
  <c r="AC23" i="9"/>
  <c r="AB23" i="9"/>
  <c r="AA23" i="9"/>
  <c r="X23" i="9"/>
  <c r="W23" i="9"/>
  <c r="T23" i="9"/>
  <c r="S23" i="9"/>
  <c r="P23" i="9"/>
  <c r="O23" i="9"/>
  <c r="AB20" i="9"/>
  <c r="AA20" i="9"/>
  <c r="U20" i="9"/>
  <c r="AC20" i="9" s="1"/>
  <c r="T20" i="9"/>
  <c r="S20" i="9"/>
  <c r="P20" i="9"/>
  <c r="O20" i="9"/>
  <c r="AD19" i="9"/>
  <c r="AC19" i="9"/>
  <c r="AB19" i="9"/>
  <c r="AA19" i="9"/>
  <c r="X19" i="9"/>
  <c r="W19" i="9"/>
  <c r="T19" i="9"/>
  <c r="S19" i="9"/>
  <c r="P19" i="9"/>
  <c r="O19" i="9"/>
  <c r="AD18" i="9"/>
  <c r="AC18" i="9"/>
  <c r="AB18" i="9"/>
  <c r="AA18" i="9"/>
  <c r="X18" i="9"/>
  <c r="W18" i="9"/>
  <c r="T18" i="9"/>
  <c r="S18" i="9"/>
  <c r="P18" i="9"/>
  <c r="O18" i="9"/>
  <c r="AB17" i="9"/>
  <c r="AA17" i="9"/>
  <c r="AD17" i="9"/>
  <c r="U17" i="9"/>
  <c r="AC17" i="9" s="1"/>
  <c r="T17" i="9"/>
  <c r="S17" i="9"/>
  <c r="P17" i="9"/>
  <c r="O17" i="9"/>
  <c r="AD16" i="9"/>
  <c r="AC16" i="9"/>
  <c r="AB16" i="9"/>
  <c r="AA16" i="9"/>
  <c r="X16" i="9"/>
  <c r="W16" i="9"/>
  <c r="T16" i="9"/>
  <c r="S16" i="9"/>
  <c r="P16" i="9"/>
  <c r="O16" i="9"/>
  <c r="AD14" i="9"/>
  <c r="AC14" i="9"/>
  <c r="AB14" i="9"/>
  <c r="AA14" i="9"/>
  <c r="X14" i="9"/>
  <c r="W14" i="9"/>
  <c r="T14" i="9"/>
  <c r="S14" i="9"/>
  <c r="P14" i="9"/>
  <c r="O14" i="9"/>
  <c r="AD13" i="9"/>
  <c r="AC13" i="9"/>
  <c r="AB13" i="9"/>
  <c r="AA13" i="9"/>
  <c r="X13" i="9"/>
  <c r="W13" i="9"/>
  <c r="T13" i="9"/>
  <c r="S13" i="9"/>
  <c r="P13" i="9"/>
  <c r="O13" i="9"/>
  <c r="AB12" i="9"/>
  <c r="AA12" i="9"/>
  <c r="AA25" i="9" s="1"/>
  <c r="V12" i="9"/>
  <c r="AD12" i="9" s="1"/>
  <c r="U12" i="9"/>
  <c r="T12" i="9"/>
  <c r="S12" i="9"/>
  <c r="P12" i="9"/>
  <c r="O12" i="9"/>
  <c r="AD11" i="9"/>
  <c r="AC11" i="9"/>
  <c r="AB11" i="9"/>
  <c r="AA11" i="9"/>
  <c r="X11" i="9"/>
  <c r="W11" i="9"/>
  <c r="T11" i="9"/>
  <c r="S11" i="9"/>
  <c r="P11" i="9"/>
  <c r="O11" i="9"/>
  <c r="AD10" i="9"/>
  <c r="AC10" i="9"/>
  <c r="AB10" i="9"/>
  <c r="AA10" i="9"/>
  <c r="X10" i="9"/>
  <c r="W10" i="9"/>
  <c r="T10" i="9"/>
  <c r="S10" i="9"/>
  <c r="P10" i="9"/>
  <c r="O10" i="9"/>
  <c r="AB9" i="9"/>
  <c r="AA9" i="9"/>
  <c r="V9" i="9"/>
  <c r="U9" i="9"/>
  <c r="T9" i="9"/>
  <c r="S9" i="9"/>
  <c r="P9" i="9"/>
  <c r="O9" i="9"/>
  <c r="C6" i="23" l="1"/>
  <c r="C74" i="2"/>
  <c r="C79" i="2" s="1"/>
  <c r="C86" i="2"/>
  <c r="C92" i="2" s="1"/>
  <c r="U25" i="9"/>
  <c r="O25" i="9"/>
  <c r="AE21" i="9"/>
  <c r="S25" i="9"/>
  <c r="V25" i="9"/>
  <c r="X25" i="9" s="1"/>
  <c r="AF21" i="9"/>
  <c r="AF22" i="9"/>
  <c r="AF11" i="9"/>
  <c r="AF13" i="9"/>
  <c r="AF14" i="9"/>
  <c r="AF16" i="9"/>
  <c r="AF18" i="9"/>
  <c r="AF19" i="9"/>
  <c r="AF23" i="9"/>
  <c r="AF24" i="9"/>
  <c r="AF10" i="9"/>
  <c r="AE10" i="9"/>
  <c r="AE11" i="9"/>
  <c r="W12" i="9"/>
  <c r="AE13" i="9"/>
  <c r="AE14" i="9"/>
  <c r="AE16" i="9"/>
  <c r="AE18" i="9"/>
  <c r="AE19" i="9"/>
  <c r="AE23" i="9"/>
  <c r="AE24" i="9"/>
  <c r="AE17" i="9"/>
  <c r="AF17" i="9"/>
  <c r="AE20" i="9"/>
  <c r="AF20" i="9"/>
  <c r="W9" i="9"/>
  <c r="AC9" i="9"/>
  <c r="AC12" i="9"/>
  <c r="AF12" i="9" s="1"/>
  <c r="X9" i="9"/>
  <c r="AD9" i="9"/>
  <c r="X12" i="9"/>
  <c r="X17" i="9"/>
  <c r="X20" i="9"/>
  <c r="P25" i="9"/>
  <c r="T25" i="9"/>
  <c r="AB25" i="9"/>
  <c r="W17" i="9"/>
  <c r="W20" i="9"/>
  <c r="AC25" i="9"/>
  <c r="M26" i="9" s="1"/>
  <c r="AD25" i="9" l="1"/>
  <c r="AF25" i="9" s="1"/>
  <c r="W25" i="9"/>
  <c r="AF9" i="9"/>
  <c r="AE9" i="9"/>
  <c r="Q26" i="9"/>
  <c r="U26" i="9"/>
  <c r="AE12" i="9"/>
  <c r="AE25" i="9" s="1"/>
  <c r="Y26" i="9"/>
  <c r="R26" i="9" l="1"/>
  <c r="N26" i="9"/>
  <c r="Z26" i="9"/>
  <c r="V26" i="9"/>
  <c r="AC26" i="9"/>
  <c r="AD26" i="9" l="1"/>
  <c r="E24" i="23"/>
  <c r="F26" i="23"/>
  <c r="G26" i="23"/>
  <c r="E13" i="23"/>
  <c r="I25" i="10"/>
  <c r="I24" i="10"/>
  <c r="I23" i="10"/>
  <c r="G37" i="10" l="1"/>
  <c r="H12" i="20"/>
  <c r="G12" i="20"/>
  <c r="H11" i="20"/>
  <c r="G11" i="20"/>
  <c r="G29" i="23" l="1"/>
  <c r="G28" i="23"/>
  <c r="G25" i="23"/>
  <c r="G24" i="23"/>
  <c r="G23" i="23"/>
  <c r="G22" i="23"/>
  <c r="G21" i="23"/>
  <c r="G19" i="23"/>
  <c r="G18" i="23"/>
  <c r="G17" i="23"/>
  <c r="G16" i="23"/>
  <c r="G15" i="23"/>
  <c r="G14" i="23"/>
  <c r="F23" i="23"/>
  <c r="F21" i="23"/>
  <c r="F19" i="23"/>
  <c r="F18" i="23"/>
  <c r="F17" i="23"/>
  <c r="F16" i="23"/>
  <c r="F15" i="23"/>
  <c r="F14" i="23"/>
  <c r="E20" i="23"/>
  <c r="G20" i="23" s="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E38" i="21"/>
  <c r="G53" i="21"/>
  <c r="F53" i="21"/>
  <c r="G52" i="21"/>
  <c r="F52" i="21"/>
  <c r="G50" i="21"/>
  <c r="F50" i="21"/>
  <c r="G49" i="21"/>
  <c r="F49" i="21"/>
  <c r="G48" i="21"/>
  <c r="F48" i="21"/>
  <c r="E47" i="21"/>
  <c r="G36" i="21"/>
  <c r="F36" i="21"/>
  <c r="G34" i="21"/>
  <c r="G33" i="21"/>
  <c r="G29" i="21"/>
  <c r="G28" i="21"/>
  <c r="G27" i="21"/>
  <c r="G26" i="21"/>
  <c r="G25" i="21"/>
  <c r="F34" i="21"/>
  <c r="F33" i="21"/>
  <c r="F29" i="21"/>
  <c r="F28" i="21"/>
  <c r="F27" i="21"/>
  <c r="F26" i="21"/>
  <c r="F25" i="21"/>
  <c r="G23" i="21"/>
  <c r="G21" i="21"/>
  <c r="G20" i="21"/>
  <c r="G19" i="21"/>
  <c r="G18" i="21"/>
  <c r="G17" i="21"/>
  <c r="G15" i="21"/>
  <c r="G14" i="21"/>
  <c r="G13" i="21"/>
  <c r="G12" i="21"/>
  <c r="G11" i="21"/>
  <c r="G10" i="21"/>
  <c r="G9" i="21"/>
  <c r="G8" i="21"/>
  <c r="G7" i="21"/>
  <c r="F23" i="21"/>
  <c r="F21" i="21"/>
  <c r="F20" i="21"/>
  <c r="F19" i="21"/>
  <c r="F18" i="21"/>
  <c r="F17" i="21"/>
  <c r="F15" i="21"/>
  <c r="F14" i="21"/>
  <c r="F13" i="21"/>
  <c r="F12" i="21"/>
  <c r="F11" i="21"/>
  <c r="F10" i="21"/>
  <c r="F9" i="21"/>
  <c r="F8" i="21"/>
  <c r="F7" i="21"/>
  <c r="E35" i="21"/>
  <c r="E24" i="21"/>
  <c r="D37" i="10"/>
  <c r="F25" i="23"/>
  <c r="D13" i="23"/>
  <c r="D6" i="23" s="1"/>
  <c r="D47" i="21"/>
  <c r="D38" i="21"/>
  <c r="D35" i="21"/>
  <c r="D24" i="21"/>
  <c r="D6" i="21"/>
  <c r="C25" i="10"/>
  <c r="C24" i="10"/>
  <c r="C23" i="10"/>
  <c r="C9" i="19"/>
  <c r="F47" i="21" l="1"/>
  <c r="G47" i="21"/>
  <c r="E6" i="23"/>
  <c r="I18" i="10"/>
  <c r="F18" i="10"/>
  <c r="C18" i="10"/>
  <c r="K34" i="10" l="1"/>
  <c r="K35" i="10"/>
  <c r="K36" i="10"/>
  <c r="L34" i="10"/>
  <c r="L35" i="10"/>
  <c r="L36" i="10"/>
  <c r="M34" i="10"/>
  <c r="M35" i="10"/>
  <c r="M36" i="10"/>
  <c r="N34" i="10"/>
  <c r="N35" i="10"/>
  <c r="N36" i="10"/>
  <c r="O34" i="10"/>
  <c r="O35" i="10"/>
  <c r="O36" i="10"/>
  <c r="O37" i="10"/>
  <c r="N37" i="10"/>
  <c r="L37" i="10"/>
  <c r="K37" i="10"/>
  <c r="J34" i="10"/>
  <c r="J35" i="10"/>
  <c r="J36" i="10"/>
  <c r="J37" i="10"/>
  <c r="M37" i="10"/>
  <c r="F25" i="10"/>
  <c r="F24" i="10"/>
  <c r="F23" i="10"/>
  <c r="I14" i="10"/>
  <c r="F14" i="10"/>
  <c r="C14" i="10"/>
  <c r="I10" i="10"/>
  <c r="I22" i="10" s="1"/>
  <c r="F10" i="10"/>
  <c r="F22" i="10" s="1"/>
  <c r="C10" i="10"/>
  <c r="C22" i="10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D27" i="19"/>
  <c r="E27" i="19"/>
  <c r="F27" i="19"/>
  <c r="H30" i="19"/>
  <c r="H31" i="19"/>
  <c r="H32" i="19"/>
  <c r="H33" i="19"/>
  <c r="H34" i="19"/>
  <c r="H28" i="19"/>
  <c r="F9" i="25" l="1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G7" i="24" l="1"/>
  <c r="G8" i="24"/>
  <c r="G9" i="24"/>
  <c r="G10" i="24"/>
  <c r="G11" i="24"/>
  <c r="G12" i="24"/>
  <c r="F7" i="24"/>
  <c r="F8" i="24"/>
  <c r="F9" i="24"/>
  <c r="F10" i="24"/>
  <c r="F11" i="24"/>
  <c r="F12" i="24"/>
  <c r="E6" i="24"/>
  <c r="D6" i="24"/>
  <c r="G6" i="24" l="1"/>
  <c r="F6" i="24"/>
  <c r="G7" i="23" l="1"/>
  <c r="G8" i="23"/>
  <c r="G12" i="23"/>
  <c r="G13" i="23"/>
  <c r="G6" i="23"/>
  <c r="F7" i="23"/>
  <c r="F8" i="23"/>
  <c r="F12" i="23"/>
  <c r="F13" i="23"/>
  <c r="F20" i="23"/>
  <c r="F22" i="23"/>
  <c r="F24" i="23"/>
  <c r="F28" i="23"/>
  <c r="F29" i="23"/>
  <c r="F6" i="23"/>
  <c r="G38" i="21"/>
  <c r="F6" i="21"/>
  <c r="G6" i="21"/>
  <c r="F38" i="21" l="1"/>
  <c r="G24" i="21"/>
  <c r="F24" i="21"/>
  <c r="G35" i="21"/>
  <c r="F35" i="21"/>
  <c r="G25" i="19" l="1"/>
  <c r="H25" i="19"/>
  <c r="D36" i="19" l="1"/>
  <c r="E36" i="19"/>
  <c r="F36" i="19"/>
  <c r="D9" i="20"/>
  <c r="E9" i="20"/>
  <c r="F9" i="20"/>
  <c r="C9" i="20"/>
  <c r="T39" i="9"/>
  <c r="R39" i="9"/>
  <c r="P39" i="9"/>
  <c r="N36" i="9"/>
  <c r="N38" i="9"/>
  <c r="L39" i="9"/>
  <c r="J39" i="9"/>
  <c r="H39" i="9"/>
  <c r="F39" i="9"/>
  <c r="E13" i="2"/>
  <c r="E56" i="2"/>
  <c r="F13" i="2"/>
  <c r="F52" i="2"/>
  <c r="F56" i="2"/>
  <c r="D87" i="2"/>
  <c r="E89" i="2"/>
  <c r="E91" i="2"/>
  <c r="E87" i="2"/>
  <c r="F88" i="2"/>
  <c r="F90" i="2"/>
  <c r="F89" i="2"/>
  <c r="F91" i="2"/>
  <c r="F87" i="2"/>
  <c r="G8" i="3"/>
  <c r="H8" i="3"/>
  <c r="G9" i="3"/>
  <c r="H9" i="3"/>
  <c r="G10" i="3"/>
  <c r="H10" i="3"/>
  <c r="G11" i="3"/>
  <c r="H11" i="3"/>
  <c r="G12" i="3"/>
  <c r="H12" i="3"/>
  <c r="G13" i="3"/>
  <c r="H13" i="3"/>
  <c r="D7" i="3"/>
  <c r="E7" i="3"/>
  <c r="F7" i="3"/>
  <c r="D40" i="19"/>
  <c r="E40" i="19"/>
  <c r="F40" i="19"/>
  <c r="D19" i="19"/>
  <c r="E19" i="19"/>
  <c r="F19" i="19"/>
  <c r="H20" i="19"/>
  <c r="H21" i="19"/>
  <c r="H22" i="19"/>
  <c r="H23" i="19"/>
  <c r="H24" i="19"/>
  <c r="H26" i="19"/>
  <c r="H29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D9" i="19"/>
  <c r="E9" i="19"/>
  <c r="F9" i="19"/>
  <c r="D91" i="2"/>
  <c r="D90" i="2"/>
  <c r="E90" i="2"/>
  <c r="D89" i="2"/>
  <c r="D88" i="2"/>
  <c r="E88" i="2"/>
  <c r="G57" i="2"/>
  <c r="G58" i="2"/>
  <c r="G59" i="2"/>
  <c r="G60" i="2"/>
  <c r="G61" i="2"/>
  <c r="G62" i="2"/>
  <c r="G54" i="2"/>
  <c r="G55" i="2"/>
  <c r="G53" i="2"/>
  <c r="G48" i="2"/>
  <c r="H95" i="2"/>
  <c r="H96" i="2"/>
  <c r="H97" i="2"/>
  <c r="H98" i="2"/>
  <c r="E99" i="2"/>
  <c r="F99" i="2"/>
  <c r="H94" i="2"/>
  <c r="F44" i="2"/>
  <c r="E44" i="2"/>
  <c r="H14" i="2"/>
  <c r="H15" i="2"/>
  <c r="H16" i="2"/>
  <c r="H17" i="2"/>
  <c r="H18" i="2"/>
  <c r="H19" i="2"/>
  <c r="H20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3" i="2"/>
  <c r="H54" i="2"/>
  <c r="H55" i="2"/>
  <c r="H57" i="2"/>
  <c r="H58" i="2"/>
  <c r="H59" i="2"/>
  <c r="H60" i="2"/>
  <c r="H61" i="2"/>
  <c r="H62" i="2"/>
  <c r="H64" i="2"/>
  <c r="H65" i="2"/>
  <c r="H66" i="2"/>
  <c r="H67" i="2"/>
  <c r="H69" i="2"/>
  <c r="H70" i="2"/>
  <c r="H72" i="2"/>
  <c r="H73" i="2"/>
  <c r="H75" i="2"/>
  <c r="H76" i="2"/>
  <c r="H77" i="2"/>
  <c r="H78" i="2"/>
  <c r="H80" i="2"/>
  <c r="H81" i="2"/>
  <c r="H84" i="2"/>
  <c r="H12" i="2"/>
  <c r="D44" i="2"/>
  <c r="D71" i="2"/>
  <c r="E71" i="2"/>
  <c r="F71" i="2"/>
  <c r="D68" i="2"/>
  <c r="E68" i="2"/>
  <c r="F68" i="2"/>
  <c r="D56" i="2"/>
  <c r="D52" i="2"/>
  <c r="E52" i="2"/>
  <c r="G84" i="2"/>
  <c r="D99" i="2"/>
  <c r="G98" i="2"/>
  <c r="G97" i="2"/>
  <c r="G96" i="2"/>
  <c r="G95" i="2"/>
  <c r="G94" i="2"/>
  <c r="G65" i="2"/>
  <c r="D13" i="2"/>
  <c r="D23" i="2"/>
  <c r="E23" i="2"/>
  <c r="F23" i="2"/>
  <c r="G24" i="19"/>
  <c r="G42" i="19"/>
  <c r="G38" i="19"/>
  <c r="G37" i="19"/>
  <c r="G35" i="19"/>
  <c r="G27" i="19" s="1"/>
  <c r="G26" i="19"/>
  <c r="G23" i="19"/>
  <c r="G22" i="19"/>
  <c r="G21" i="19"/>
  <c r="G20" i="19"/>
  <c r="G16" i="19"/>
  <c r="G15" i="19"/>
  <c r="G14" i="19"/>
  <c r="G13" i="19"/>
  <c r="G12" i="19"/>
  <c r="G11" i="19"/>
  <c r="G10" i="19"/>
  <c r="G81" i="2"/>
  <c r="G80" i="2"/>
  <c r="G78" i="2"/>
  <c r="G75" i="2"/>
  <c r="G73" i="2"/>
  <c r="G69" i="2"/>
  <c r="G67" i="2"/>
  <c r="G66" i="2"/>
  <c r="G64" i="2"/>
  <c r="G51" i="2"/>
  <c r="G50" i="2"/>
  <c r="G49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1" i="2"/>
  <c r="G20" i="2"/>
  <c r="G19" i="2"/>
  <c r="G18" i="2"/>
  <c r="G17" i="2"/>
  <c r="G16" i="2"/>
  <c r="G15" i="2"/>
  <c r="G14" i="2"/>
  <c r="G12" i="2"/>
  <c r="F43" i="19" l="1"/>
  <c r="H7" i="3"/>
  <c r="H9" i="20"/>
  <c r="H99" i="2"/>
  <c r="G88" i="2"/>
  <c r="H88" i="2"/>
  <c r="N39" i="9"/>
  <c r="H90" i="2"/>
  <c r="H36" i="19"/>
  <c r="G56" i="2"/>
  <c r="H56" i="2"/>
  <c r="H87" i="2"/>
  <c r="G9" i="19"/>
  <c r="H40" i="19"/>
  <c r="H27" i="19"/>
  <c r="D43" i="19"/>
  <c r="G9" i="20"/>
  <c r="G7" i="3"/>
  <c r="G19" i="19"/>
  <c r="H19" i="19"/>
  <c r="E43" i="19"/>
  <c r="H9" i="19"/>
  <c r="G36" i="19"/>
  <c r="H89" i="2"/>
  <c r="H23" i="2"/>
  <c r="G87" i="2"/>
  <c r="H13" i="2"/>
  <c r="E82" i="2"/>
  <c r="G71" i="2"/>
  <c r="H91" i="2"/>
  <c r="D82" i="2"/>
  <c r="G68" i="2"/>
  <c r="G89" i="2"/>
  <c r="H68" i="2"/>
  <c r="H44" i="2"/>
  <c r="H71" i="2"/>
  <c r="F83" i="2"/>
  <c r="G99" i="2"/>
  <c r="F82" i="2"/>
  <c r="H52" i="2"/>
  <c r="G91" i="2"/>
  <c r="G44" i="2"/>
  <c r="E83" i="2"/>
  <c r="G23" i="2"/>
  <c r="D83" i="2"/>
  <c r="G13" i="2"/>
  <c r="F22" i="2"/>
  <c r="D22" i="2"/>
  <c r="D63" i="2" s="1"/>
  <c r="G52" i="2"/>
  <c r="E22" i="2"/>
  <c r="E63" i="2" s="1"/>
  <c r="H43" i="19" l="1"/>
  <c r="G43" i="19"/>
  <c r="G83" i="2"/>
  <c r="H82" i="2"/>
  <c r="C17" i="19"/>
  <c r="G82" i="2"/>
  <c r="H83" i="2"/>
  <c r="E86" i="2"/>
  <c r="E92" i="2" s="1"/>
  <c r="E74" i="2"/>
  <c r="E79" i="2" s="1"/>
  <c r="E17" i="19" s="1"/>
  <c r="D74" i="2"/>
  <c r="D79" i="2" s="1"/>
  <c r="D17" i="19" s="1"/>
  <c r="D86" i="2"/>
  <c r="D92" i="2" s="1"/>
  <c r="F63" i="2"/>
  <c r="G22" i="2"/>
  <c r="H22" i="2"/>
  <c r="F86" i="2" l="1"/>
  <c r="G63" i="2"/>
  <c r="H63" i="2"/>
  <c r="F74" i="2"/>
  <c r="F92" i="2" l="1"/>
  <c r="G86" i="2"/>
  <c r="H86" i="2"/>
  <c r="G74" i="2"/>
  <c r="F79" i="2"/>
  <c r="H74" i="2"/>
  <c r="F17" i="19" l="1"/>
  <c r="H79" i="2"/>
  <c r="G79" i="2"/>
  <c r="H92" i="2"/>
  <c r="G92" i="2"/>
</calcChain>
</file>

<file path=xl/sharedStrings.xml><?xml version="1.0" encoding="utf-8"?>
<sst xmlns="http://schemas.openxmlformats.org/spreadsheetml/2006/main" count="635" uniqueCount="333">
  <si>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</si>
  <si>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</si>
  <si>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</si>
  <si>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</si>
  <si>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</si>
  <si>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</si>
  <si>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</si>
  <si>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</si>
  <si>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</si>
  <si>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</si>
  <si>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</si>
  <si>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</si>
  <si>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</si>
  <si>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</si>
  <si>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</si>
  <si>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</si>
  <si>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</si>
  <si>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</si>
  <si>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</si>
  <si>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</si>
  <si>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</si>
  <si>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</si>
  <si>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</si>
  <si>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</si>
  <si>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</si>
  <si>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</si>
  <si>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</si>
  <si>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</si>
  <si>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</si>
  <si>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</si>
  <si>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</si>
  <si>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</si>
  <si>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</si>
  <si>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</si>
  <si>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</si>
  <si>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</si>
  <si>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</si>
  <si>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</si>
  <si>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</si>
  <si>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</si>
  <si>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</si>
  <si>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</si>
  <si>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</si>
  <si>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</si>
  <si>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</si>
  <si>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</si>
  <si>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</si>
  <si>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</si>
  <si>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</si>
  <si>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</si>
  <si>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</si>
  <si>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</si>
  <si>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</si>
  <si>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</si>
  <si>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</si>
  <si>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</si>
  <si>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</si>
  <si>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</si>
  <si>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</si>
  <si>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фінансові доходи (розшифрувати)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</si>
  <si>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</si>
  <si>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</si>
  <si>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</si>
  <si>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</si>
  <si>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</si>
  <si>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</si>
  <si>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</si>
  <si>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</si>
  <si>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</si>
  <si>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</si>
  <si>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</si>
  <si>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</si>
  <si>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</si>
  <si>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</si>
  <si>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</si>
  <si>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</si>
  <si>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</si>
  <si>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</si>
  <si>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</si>
  <si>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</si>
  <si>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</si>
  <si>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</si>
  <si>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</si>
  <si>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</si>
  <si>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</si>
  <si>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</si>
  <si>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</si>
  <si>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</si>
  <si>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</si>
  <si>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</si>
  <si>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</si>
  <si>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</si>
  <si>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</si>
  <si>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</si>
  <si>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</si>
  <si>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</si>
  <si>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</si>
  <si>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</si>
  <si>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</si>
  <si>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</si>
  <si>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</si>
  <si>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</si>
  <si>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</si>
  <si>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</si>
  <si>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</si>
  <si>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</si>
  <si>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</si>
  <si>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</si>
  <si>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</si>
  <si>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</si>
  <si>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</si>
  <si>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</si>
  <si>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</si>
  <si>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</si>
  <si>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</si>
  <si>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</si>
  <si>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</si>
  <si>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</si>
  <si>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</si>
  <si>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</si>
  <si>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</si>
  <si>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</si>
  <si>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</si>
  <si>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</si>
  <si>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</si>
  <si>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</si>
  <si>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</si>
  <si>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</si>
  <si>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</si>
  <si>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</si>
  <si>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</si>
  <si>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</si>
  <si>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</si>
  <si>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</si>
  <si>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</si>
  <si>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</si>
  <si>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</si>
  <si>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</si>
  <si>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</si>
  <si>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</si>
  <si>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</si>
  <si>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</si>
  <si>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</si>
  <si>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</si>
  <si>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</si>
  <si>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</si>
  <si>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</si>
  <si>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</si>
  <si>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</si>
  <si>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</si>
  <si>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</si>
  <si>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</si>
  <si>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</si>
  <si>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</si>
  <si>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</si>
  <si>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</si>
  <si>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</si>
  <si>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</si>
  <si>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</si>
  <si>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</si>
  <si>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</si>
  <si>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</si>
  <si>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</si>
  <si>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</si>
  <si>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</si>
  <si>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</si>
  <si>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</si>
  <si>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</si>
  <si>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</si>
  <si>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</si>
  <si>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</si>
  <si>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</si>
  <si>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</si>
  <si>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</si>
  <si>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</si>
  <si>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</si>
  <si>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</si>
  <si>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</si>
  <si>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</si>
  <si>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</si>
  <si>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</si>
  <si>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</si>
  <si>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</si>
  <si>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</si>
  <si>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</si>
  <si>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</si>
  <si>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</si>
  <si>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</si>
  <si>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</si>
  <si>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</si>
  <si>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</si>
  <si>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</si>
  <si>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</si>
  <si>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</si>
  <si>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</si>
  <si>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</si>
  <si>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</si>
  <si>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</si>
  <si>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</si>
  <si>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</si>
  <si>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</si>
  <si>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</si>
  <si>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</si>
  <si>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</si>
  <si>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</si>
  <si>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</si>
  <si>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</si>
  <si>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</si>
  <si>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</si>
  <si>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</si>
  <si>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</si>
  <si>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</si>
  <si>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</si>
  <si>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</si>
  <si>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</si>
  <si>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</si>
  <si>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</si>
  <si>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</si>
  <si>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</si>
  <si>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</si>
  <si>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</si>
  <si>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</si>
  <si>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</si>
  <si>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</si>
  <si>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</si>
  <si>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</si>
  <si>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</si>
  <si>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</si>
  <si>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</si>
  <si>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</si>
  <si>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</si>
  <si>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</si>
  <si>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</si>
  <si>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(тис.грн)</t>
  </si>
  <si>
    <t>інші  (штрафи, пені, неустойки) (розшифрувати)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</si>
  <si>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</si>
  <si>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</si>
  <si>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</si>
  <si>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</si>
  <si>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</si>
  <si>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>витрати на оренду основних засобів</t>
  </si>
  <si>
    <t>витрати на послуги з дератизації та дезинсекції</t>
  </si>
  <si>
    <t>витрати на послуги зв'язку, інтернет резервований</t>
  </si>
  <si>
    <t>витрати на пільгові пенсії</t>
  </si>
  <si>
    <t>витрати на вивіз сміття</t>
  </si>
  <si>
    <t>витрати на страхування майна</t>
  </si>
  <si>
    <t>витрати на утилізацію небезпечних відходів</t>
  </si>
  <si>
    <t>витрати на земельний податок</t>
  </si>
  <si>
    <t>витрати на періодичні видання</t>
  </si>
  <si>
    <t>витрати на чистку килимів (компанія "Чисте місто")</t>
  </si>
  <si>
    <t xml:space="preserve">витрати за надання доступу до онлайн-сервісу Е-tender.ua з правом користування програмною продукцією  </t>
  </si>
  <si>
    <t>витрати на пожежне спостереження</t>
  </si>
  <si>
    <t>витрати на публікацію інформаційних матеріалів</t>
  </si>
  <si>
    <t>витрати матеріалів на спільну діяльність</t>
  </si>
  <si>
    <t>витрати на запасні частини для орендованого автомобільного транспорту</t>
  </si>
  <si>
    <t>нарахування на преміальні виплати та виплати згідно листків непрацездатності</t>
  </si>
  <si>
    <t>відшкодування згідно листків непрацездатності (5 днів)</t>
  </si>
  <si>
    <t>преміювання до свят</t>
  </si>
  <si>
    <t>дохід від реалізації шприців, б/у дзеркал</t>
  </si>
  <si>
    <t>доходи від оренди майна</t>
  </si>
  <si>
    <t>столи, стільці, шафи, жалюзі, тумби, ваги та ін.</t>
  </si>
  <si>
    <t>КП "МІСЬКИЙ ЛІКУВАЛЬНО-ДІАГНОСТИЧНИЙ ЦЕНТР"</t>
  </si>
  <si>
    <t>Надання медичних послуг</t>
  </si>
  <si>
    <t>Надання медичних послуг пільговим категоріям населення міста Вінниці за рахунок ДСП ВМР</t>
  </si>
  <si>
    <t>Надання медичних послуг застрахованим особам СК "Місто" та інших страхових компаній</t>
  </si>
  <si>
    <t>витрати на списання матеріалів</t>
  </si>
  <si>
    <t>витрати на ремонт орендованого автомобільного транспорту</t>
  </si>
  <si>
    <t>витрати на паливно-мастильні матеріали для орендованого автомобільного транспорту</t>
  </si>
  <si>
    <t>реалізація матеріалів та послуг для спільної діяльності</t>
  </si>
  <si>
    <t>перерахунок ПДВ</t>
  </si>
  <si>
    <t>впровадження системи "IPCall.LAB.prn"</t>
  </si>
  <si>
    <t>Придбання (виготовлення) інших необоротних матеріальних активів, усього, у тому числі:</t>
  </si>
  <si>
    <t>Придбання (створення) нематеріальних активів, усього, у тому числі:</t>
  </si>
  <si>
    <t>Поповнення статутного капіталу підприємства</t>
  </si>
  <si>
    <t>ПРО ВИКОНАННЯ ПОКАЗНИКІВ ФІНАНСОВОГО ПЛАНУ  КП "МІСЬКИЙ ЛІКУВАЛЬНО-ДІАГНОСТИЧНИЙ ЦЕНТР"</t>
  </si>
  <si>
    <t>інші доходи (дохід від безоплатно одержаних основних засобів в частині амортизаційних відрахувань)</t>
  </si>
  <si>
    <t>поповнення обігових коштів (оплата комунальних послуг)</t>
  </si>
  <si>
    <t>за І квартал 2023 року</t>
  </si>
  <si>
    <t>Факт
за І квартал 2023 року</t>
  </si>
  <si>
    <t>витрати на охорону праці, техніку безпеки</t>
  </si>
  <si>
    <t>графічна станція обробки "OsiriXMD.12-13"</t>
  </si>
  <si>
    <t>мікроконвексний датчик для УЗД</t>
  </si>
  <si>
    <t>касовий апарат 1 шт.</t>
  </si>
  <si>
    <t>сейф офісний</t>
  </si>
  <si>
    <t>розробка програмного забезпечення Printer 2</t>
  </si>
  <si>
    <t>універсальний драйвер для фіскальних реєстраторів</t>
  </si>
  <si>
    <t>встановлення металопластикової конструкції</t>
  </si>
  <si>
    <t>металева конструкція на 3-му поверсі будівлі</t>
  </si>
  <si>
    <t>монтаж дверного блока рентгенозахисних дверей</t>
  </si>
  <si>
    <t>майданчик для генератора</t>
  </si>
  <si>
    <t>Придбання (виготовлення) основних засобів, усього, у тому числі:</t>
  </si>
  <si>
    <t>Модернізація, модифікація (добудова, дообладнання, реконструкція) основних засобів, усього, у тому числі:</t>
  </si>
  <si>
    <t>витрати на інкасацію АКОРДБАНК</t>
  </si>
  <si>
    <t>витрати на розміщення інформації на сайтах в мережі інтернет</t>
  </si>
  <si>
    <t>Дохід від участі в капіталі (40% прибутку отриманого від спільної діяльності)</t>
  </si>
  <si>
    <t>дохід від безоплатно отриманих реагентів, лікарських засобів</t>
  </si>
  <si>
    <t>дохід від безоплатно отриманих основних засобів</t>
  </si>
  <si>
    <t>безповоротна фінансова допомога</t>
  </si>
  <si>
    <t>за І квартал 2024 року</t>
  </si>
  <si>
    <t>Звітний за І квартал 2024 року</t>
  </si>
  <si>
    <t>План
на І квартал 2024 року</t>
  </si>
  <si>
    <t xml:space="preserve">Факт
за І квартал 2024 року </t>
  </si>
  <si>
    <r>
      <t xml:space="preserve">до звіту про виконання показників фінансового плану за І квартал 2024 року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</si>
  <si>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Факт
за І квартал 2023 року
</t>
  </si>
  <si>
    <t>План
звітного 2024 року</t>
  </si>
  <si>
    <t>Факт
за І квартал 2024 року</t>
  </si>
  <si>
    <t>План на І квартал 2024 року</t>
  </si>
  <si>
    <t>Факт за І квартал 2024 року</t>
  </si>
  <si>
    <t>7. Джерела капітальних інвестицій за І квартал 2024 року</t>
  </si>
  <si>
    <t>Звітний І квартал 2024 року</t>
  </si>
  <si>
    <t>за І квартал 2024 рік</t>
  </si>
  <si>
    <t>Втрати від участі в капіталі (5% збитку отриманих від спільної діяльності)</t>
  </si>
  <si>
    <t>моноблок,  4 шт.</t>
  </si>
  <si>
    <t xml:space="preserve">холтерівська система </t>
  </si>
  <si>
    <t>кабель пацієнта на 10 відведень до електрокардіогафа, 5 шт.</t>
  </si>
  <si>
    <t>манжета для монітору (велика)</t>
  </si>
  <si>
    <t>компакт 771 ЕКО</t>
  </si>
  <si>
    <t>В.о. директора КП “МЛДЦ”</t>
  </si>
  <si>
    <t xml:space="preserve">Петро ГРАНКІВСЬКИЙ </t>
  </si>
  <si>
    <t>В. о. директора КП “МЛДЦ”</t>
  </si>
  <si>
    <t>Петро ГРАНКІВСЬКИЙ</t>
  </si>
  <si>
    <t xml:space="preserve"> Петро ГРАНКІВСЬКИЙ </t>
  </si>
  <si>
    <t>В. о. директора КП "МЛДЦ"</t>
  </si>
  <si>
    <t>еквайрінг</t>
  </si>
  <si>
    <t>витрати на оплату за розрахунково-касове обслуговування УКРСИББАНК</t>
  </si>
  <si>
    <t xml:space="preserve">витрати за надання доступу до онлайн-сервісу електронного документообігу у "Вчасно" </t>
  </si>
  <si>
    <t>витрати на послуги з постачання програми для роботи в МЕДОК</t>
  </si>
  <si>
    <t>Фінансові витрати (відсотки за кредитними договорами)</t>
  </si>
  <si>
    <t>інші витрати (передача безоплатно отриманих лікарських засобів КНП ВМКЛ №3 )</t>
  </si>
  <si>
    <t>витрати на страхування медичних працівників та цивільно правової відповідальності водіїв</t>
  </si>
  <si>
    <t>витрати на послуги "Паталогоанатомічного бюро"</t>
  </si>
  <si>
    <t xml:space="preserve">витрати на послуги по клінічній лабораторній діагностиці ТОВ "СІНЕВО Україна" </t>
  </si>
  <si>
    <t>(387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</si>
</sst>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_);_(* \(#,##0\);_(* \-_);_(@_)"/>
  </numFmts>
  <fonts count="9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516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178" fontId="80" fillId="28" borderId="3" xfId="0" applyNumberFormat="1" applyFont="1" applyFill="1" applyBorder="1" applyAlignment="1">
      <alignment horizontal="center" vertical="center" wrapText="1"/>
    </xf>
    <xf numFmtId="178" fontId="79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0" fillId="0" borderId="3" xfId="0" applyFont="1" applyBorder="1" applyAlignment="1">
      <alignment horizontal="left" vertical="center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5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5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5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Alignment="1">
      <alignment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2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2" fillId="0" borderId="0" xfId="245" applyFont="1" applyFill="1" applyBorder="1" applyAlignment="1">
      <alignment vertical="center"/>
    </xf>
    <xf numFmtId="0" fontId="84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0" borderId="0" xfId="245" applyFont="1" applyFill="1" applyBorder="1" applyAlignment="1">
      <alignment vertical="center" wrapText="1"/>
    </xf>
    <xf numFmtId="179" fontId="82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right" vertical="center"/>
    </xf>
    <xf numFmtId="0" fontId="77" fillId="28" borderId="0" xfId="0" applyFont="1" applyFill="1" applyAlignment="1">
      <alignment vertical="center"/>
    </xf>
    <xf numFmtId="0" fontId="65" fillId="28" borderId="0" xfId="0" applyFont="1" applyFill="1" applyAlignment="1">
      <alignment horizontal="center" vertical="center"/>
    </xf>
    <xf numFmtId="170" fontId="65" fillId="0" borderId="0" xfId="0" applyNumberFormat="1" applyFont="1" applyFill="1" applyAlignment="1">
      <alignment vertical="center"/>
    </xf>
    <xf numFmtId="0" fontId="77" fillId="28" borderId="0" xfId="0" applyFont="1" applyFill="1" applyBorder="1" applyAlignment="1">
      <alignment horizontal="center" vertical="center"/>
    </xf>
    <xf numFmtId="0" fontId="77" fillId="28" borderId="0" xfId="0" applyFont="1" applyFill="1" applyAlignment="1">
      <alignment horizontal="right" vertical="center"/>
    </xf>
    <xf numFmtId="0" fontId="76" fillId="28" borderId="0" xfId="0" applyFont="1" applyFill="1" applyBorder="1" applyAlignment="1">
      <alignment horizontal="left" vertical="center"/>
    </xf>
    <xf numFmtId="0" fontId="82" fillId="28" borderId="0" xfId="0" applyFont="1" applyFill="1" applyBorder="1" applyAlignment="1">
      <alignment horizontal="left" vertical="center"/>
    </xf>
    <xf numFmtId="0" fontId="77" fillId="28" borderId="13" xfId="0" applyFont="1" applyFill="1" applyBorder="1" applyAlignment="1">
      <alignment vertical="center"/>
    </xf>
    <xf numFmtId="0" fontId="77" fillId="28" borderId="13" xfId="0" applyFont="1" applyFill="1" applyBorder="1" applyAlignment="1">
      <alignment horizontal="center" vertical="center"/>
    </xf>
    <xf numFmtId="0" fontId="77" fillId="28" borderId="0" xfId="0" applyNumberFormat="1" applyFont="1" applyFill="1" applyBorder="1" applyAlignment="1">
      <alignment horizontal="left" vertical="center" wrapText="1" shrinkToFit="1"/>
    </xf>
    <xf numFmtId="179" fontId="77" fillId="28" borderId="0" xfId="0" applyNumberFormat="1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right" vertical="center"/>
    </xf>
    <xf numFmtId="169" fontId="76" fillId="28" borderId="0" xfId="0" applyNumberFormat="1" applyFont="1" applyFill="1" applyBorder="1" applyAlignment="1">
      <alignment horizontal="right" vertical="center"/>
    </xf>
    <xf numFmtId="0" fontId="88" fillId="28" borderId="0" xfId="0" applyFont="1" applyFill="1" applyAlignment="1">
      <alignment vertical="center"/>
    </xf>
    <xf numFmtId="0" fontId="89" fillId="28" borderId="0" xfId="0" applyFont="1" applyFill="1" applyAlignment="1">
      <alignment vertical="center"/>
    </xf>
    <xf numFmtId="0" fontId="89" fillId="28" borderId="0" xfId="0" applyFont="1" applyFill="1"/>
    <xf numFmtId="0" fontId="89" fillId="28" borderId="0" xfId="0" applyFont="1" applyFill="1" applyAlignment="1">
      <alignment horizontal="center" vertical="center"/>
    </xf>
    <xf numFmtId="0" fontId="77" fillId="28" borderId="3" xfId="0" applyNumberFormat="1" applyFont="1" applyFill="1" applyBorder="1" applyAlignment="1">
      <alignment horizontal="center" vertical="center"/>
    </xf>
    <xf numFmtId="0" fontId="77" fillId="28" borderId="3" xfId="0" applyNumberFormat="1" applyFont="1" applyFill="1" applyBorder="1"/>
    <xf numFmtId="0" fontId="65" fillId="28" borderId="0" xfId="0" applyFont="1" applyFill="1" applyAlignment="1">
      <alignment vertical="center" wrapText="1" shrinkToFit="1"/>
    </xf>
    <xf numFmtId="0" fontId="65" fillId="28" borderId="0" xfId="0" applyFont="1" applyFill="1" applyBorder="1" applyAlignment="1">
      <alignment vertical="center" wrapText="1" shrinkToFit="1"/>
    </xf>
    <xf numFmtId="0" fontId="82" fillId="28" borderId="0" xfId="0" applyFont="1" applyFill="1" applyAlignment="1">
      <alignment horizontal="right" vertical="center"/>
    </xf>
    <xf numFmtId="0" fontId="92" fillId="28" borderId="0" xfId="0" applyFont="1" applyFill="1" applyAlignment="1">
      <alignment vertical="center"/>
    </xf>
    <xf numFmtId="0" fontId="92" fillId="0" borderId="0" xfId="0" applyFont="1" applyFill="1" applyAlignment="1">
      <alignment vertical="center"/>
    </xf>
    <xf numFmtId="0" fontId="77" fillId="28" borderId="15" xfId="0" applyNumberFormat="1" applyFont="1" applyFill="1" applyBorder="1" applyAlignment="1">
      <alignment horizontal="center"/>
    </xf>
    <xf numFmtId="0" fontId="77" fillId="28" borderId="16" xfId="0" applyNumberFormat="1" applyFont="1" applyFill="1" applyBorder="1" applyAlignment="1">
      <alignment horizontal="center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left"/>
    </xf>
    <xf numFmtId="177" fontId="76" fillId="28" borderId="0" xfId="0" applyNumberFormat="1" applyFont="1" applyFill="1" applyBorder="1" applyAlignment="1">
      <alignment horizontal="center" vertical="center" wrapText="1"/>
    </xf>
    <xf numFmtId="3" fontId="76" fillId="28" borderId="0" xfId="0" applyNumberFormat="1" applyFont="1" applyFill="1" applyBorder="1" applyAlignment="1">
      <alignment horizontal="left" vertical="center" wrapText="1"/>
    </xf>
    <xf numFmtId="3" fontId="76" fillId="28" borderId="0" xfId="0" applyNumberFormat="1" applyFont="1" applyFill="1" applyBorder="1" applyAlignment="1">
      <alignment horizontal="center" vertical="center" wrapText="1"/>
    </xf>
    <xf numFmtId="0" fontId="91" fillId="0" borderId="0" xfId="0" applyFont="1"/>
    <xf numFmtId="0" fontId="65" fillId="0" borderId="3" xfId="0" applyFont="1" applyFill="1" applyBorder="1" applyAlignment="1">
      <alignment horizontal="center" vertical="center"/>
    </xf>
    <xf numFmtId="0" fontId="82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0" fontId="65" fillId="28" borderId="3" xfId="0" applyNumberFormat="1" applyFont="1" applyFill="1" applyBorder="1" applyAlignment="1">
      <alignment horizontal="center" vertical="center"/>
    </xf>
    <xf numFmtId="0" fontId="94" fillId="28" borderId="0" xfId="0" applyFont="1" applyFill="1" applyBorder="1" applyAlignment="1">
      <alignment horizontal="left" vertical="center" wrapText="1"/>
    </xf>
    <xf numFmtId="0" fontId="94" fillId="28" borderId="0" xfId="0" applyNumberFormat="1" applyFont="1" applyFill="1" applyBorder="1" applyAlignment="1">
      <alignment horizontal="center" vertical="center"/>
    </xf>
    <xf numFmtId="173" fontId="94" fillId="28" borderId="0" xfId="0" applyNumberFormat="1" applyFont="1" applyFill="1" applyBorder="1" applyAlignment="1">
      <alignment horizontal="center" vertical="center" wrapText="1"/>
    </xf>
    <xf numFmtId="169" fontId="94" fillId="28" borderId="0" xfId="206" applyNumberFormat="1" applyFont="1" applyFill="1" applyBorder="1" applyAlignment="1">
      <alignment horizontal="right" vertical="center" wrapText="1"/>
    </xf>
    <xf numFmtId="170" fontId="94" fillId="28" borderId="0" xfId="0" quotePrefix="1" applyNumberFormat="1" applyFont="1" applyFill="1" applyBorder="1" applyAlignment="1">
      <alignment vertical="center" wrapText="1"/>
    </xf>
    <xf numFmtId="0" fontId="91" fillId="28" borderId="0" xfId="0" applyFont="1" applyFill="1"/>
    <xf numFmtId="0" fontId="87" fillId="22" borderId="14" xfId="0" applyFont="1" applyFill="1" applyBorder="1" applyAlignment="1">
      <alignment horizontal="center" vertical="center"/>
    </xf>
    <xf numFmtId="0" fontId="87" fillId="22" borderId="14" xfId="0" applyFont="1" applyFill="1" applyBorder="1" applyAlignment="1">
      <alignment horizontal="center" vertical="center" wrapText="1"/>
    </xf>
    <xf numFmtId="0" fontId="87" fillId="22" borderId="14" xfId="0" applyFont="1" applyFill="1" applyBorder="1" applyAlignment="1">
      <alignment horizontal="center" vertical="center" wrapText="1" shrinkToFit="1"/>
    </xf>
    <xf numFmtId="0" fontId="87" fillId="22" borderId="3" xfId="0" applyFont="1" applyFill="1" applyBorder="1" applyAlignment="1">
      <alignment horizontal="center" vertical="center"/>
    </xf>
    <xf numFmtId="0" fontId="87" fillId="22" borderId="3" xfId="0" applyFont="1" applyFill="1" applyBorder="1" applyAlignment="1">
      <alignment horizontal="center" vertical="center" wrapText="1"/>
    </xf>
    <xf numFmtId="0" fontId="96" fillId="22" borderId="3" xfId="0" applyFont="1" applyFill="1" applyBorder="1" applyAlignment="1">
      <alignment horizontal="left" vertical="center" wrapText="1"/>
    </xf>
    <xf numFmtId="179" fontId="87" fillId="28" borderId="3" xfId="0" applyNumberFormat="1" applyFont="1" applyFill="1" applyBorder="1" applyAlignment="1">
      <alignment horizontal="center" vertical="center" wrapText="1"/>
    </xf>
    <xf numFmtId="0" fontId="97" fillId="22" borderId="3" xfId="0" applyFont="1" applyFill="1" applyBorder="1" applyAlignment="1">
      <alignment horizontal="left" vertical="center" wrapText="1"/>
    </xf>
    <xf numFmtId="0" fontId="97" fillId="22" borderId="3" xfId="0" applyFont="1" applyFill="1" applyBorder="1" applyAlignment="1">
      <alignment horizontal="center" vertical="center" wrapText="1"/>
    </xf>
    <xf numFmtId="179" fontId="97" fillId="28" borderId="3" xfId="0" applyNumberFormat="1" applyFont="1" applyFill="1" applyBorder="1" applyAlignment="1">
      <alignment horizontal="center" vertical="center" wrapText="1"/>
    </xf>
    <xf numFmtId="0" fontId="87" fillId="22" borderId="3" xfId="0" applyFont="1" applyFill="1" applyBorder="1" applyAlignment="1">
      <alignment horizontal="left" vertical="center"/>
    </xf>
    <xf numFmtId="0" fontId="97" fillId="0" borderId="3" xfId="0" applyFont="1" applyBorder="1" applyAlignment="1">
      <alignment horizontal="left" vertical="center" wrapText="1"/>
    </xf>
    <xf numFmtId="0" fontId="97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180" fontId="5" fillId="0" borderId="27" xfId="0" applyNumberFormat="1" applyFont="1" applyFill="1" applyBorder="1" applyAlignment="1">
      <alignment horizontal="center" vertical="center" wrapText="1"/>
    </xf>
    <xf numFmtId="180" fontId="4" fillId="0" borderId="27" xfId="0" applyNumberFormat="1" applyFont="1" applyFill="1" applyBorder="1" applyAlignment="1">
      <alignment horizontal="center" vertical="center" wrapText="1"/>
    </xf>
    <xf numFmtId="180" fontId="5" fillId="0" borderId="27" xfId="0" applyNumberFormat="1" applyFont="1" applyFill="1" applyBorder="1" applyAlignment="1">
      <alignment horizontal="left" vertical="center" wrapText="1"/>
    </xf>
    <xf numFmtId="0" fontId="4" fillId="0" borderId="27" xfId="0" quotePrefix="1" applyNumberFormat="1" applyFont="1" applyFill="1" applyBorder="1" applyAlignment="1">
      <alignment horizontal="center" vertical="center"/>
    </xf>
    <xf numFmtId="180" fontId="65" fillId="0" borderId="27" xfId="0" quotePrefix="1" applyNumberFormat="1" applyFont="1" applyFill="1" applyBorder="1" applyAlignment="1">
      <alignment horizontal="center" vertical="center"/>
    </xf>
    <xf numFmtId="180" fontId="65" fillId="0" borderId="27" xfId="0" applyNumberFormat="1" applyFont="1" applyFill="1" applyBorder="1" applyAlignment="1">
      <alignment horizontal="center" vertical="center" wrapText="1"/>
    </xf>
    <xf numFmtId="180" fontId="65" fillId="0" borderId="27" xfId="0" applyNumberFormat="1" applyFont="1" applyFill="1" applyBorder="1" applyAlignment="1">
      <alignment horizontal="left" vertical="center"/>
    </xf>
    <xf numFmtId="180" fontId="85" fillId="0" borderId="27" xfId="0" quotePrefix="1" applyNumberFormat="1" applyFont="1" applyFill="1" applyBorder="1" applyAlignment="1">
      <alignment horizontal="center" vertical="center"/>
    </xf>
    <xf numFmtId="180" fontId="85" fillId="0" borderId="27" xfId="0" applyNumberFormat="1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vertical="center" wrapText="1"/>
    </xf>
    <xf numFmtId="180" fontId="76" fillId="28" borderId="0" xfId="0" applyNumberFormat="1" applyFont="1" applyFill="1" applyBorder="1" applyAlignment="1">
      <alignment horizontal="right" vertical="center"/>
    </xf>
    <xf numFmtId="180" fontId="65" fillId="0" borderId="0" xfId="0" applyNumberFormat="1" applyFont="1" applyFill="1" applyBorder="1" applyAlignment="1">
      <alignment vertical="center"/>
    </xf>
    <xf numFmtId="180" fontId="65" fillId="0" borderId="0" xfId="0" applyNumberFormat="1" applyFont="1" applyFill="1" applyBorder="1" applyAlignment="1">
      <alignment horizontal="center" vertical="center"/>
    </xf>
    <xf numFmtId="180" fontId="76" fillId="0" borderId="0" xfId="0" applyNumberFormat="1" applyFont="1" applyFill="1" applyBorder="1" applyAlignment="1">
      <alignment horizontal="right" vertical="center"/>
    </xf>
    <xf numFmtId="180" fontId="82" fillId="0" borderId="0" xfId="0" applyNumberFormat="1" applyFont="1" applyFill="1" applyBorder="1" applyAlignment="1">
      <alignment horizontal="center" vertical="center" wrapText="1"/>
    </xf>
    <xf numFmtId="180" fontId="65" fillId="0" borderId="0" xfId="0" applyNumberFormat="1" applyFont="1" applyFill="1" applyBorder="1" applyAlignment="1">
      <alignment horizontal="center" vertical="center" wrapText="1"/>
    </xf>
    <xf numFmtId="180" fontId="77" fillId="0" borderId="14" xfId="0" applyNumberFormat="1" applyFont="1" applyFill="1" applyBorder="1" applyAlignment="1">
      <alignment horizontal="center" vertical="center" wrapText="1"/>
    </xf>
    <xf numFmtId="180" fontId="82" fillId="0" borderId="0" xfId="0" applyNumberFormat="1" applyFont="1" applyFill="1" applyBorder="1" applyAlignment="1">
      <alignment vertical="center"/>
    </xf>
    <xf numFmtId="180" fontId="65" fillId="0" borderId="0" xfId="0" applyNumberFormat="1" applyFont="1" applyFill="1" applyAlignment="1">
      <alignment vertical="center"/>
    </xf>
    <xf numFmtId="180" fontId="65" fillId="0" borderId="0" xfId="0" applyNumberFormat="1" applyFont="1" applyFill="1" applyBorder="1" applyAlignment="1">
      <alignment horizontal="left" vertical="center" wrapText="1"/>
    </xf>
    <xf numFmtId="180" fontId="65" fillId="0" borderId="0" xfId="0" applyNumberFormat="1" applyFont="1" applyFill="1" applyBorder="1" applyAlignment="1">
      <alignment vertical="center" wrapText="1"/>
    </xf>
    <xf numFmtId="180" fontId="77" fillId="0" borderId="3" xfId="0" applyNumberFormat="1" applyFont="1" applyFill="1" applyBorder="1" applyAlignment="1">
      <alignment horizontal="right" vertical="center" wrapText="1"/>
    </xf>
    <xf numFmtId="180" fontId="5" fillId="0" borderId="31" xfId="0" applyNumberFormat="1" applyFont="1" applyFill="1" applyBorder="1" applyAlignment="1">
      <alignment horizontal="center" vertical="center" wrapText="1"/>
    </xf>
    <xf numFmtId="180" fontId="5" fillId="0" borderId="32" xfId="0" applyNumberFormat="1" applyFont="1" applyFill="1" applyBorder="1" applyAlignment="1">
      <alignment horizontal="center" vertical="center" wrapText="1"/>
    </xf>
    <xf numFmtId="180" fontId="5" fillId="0" borderId="32" xfId="0" applyNumberFormat="1" applyFont="1" applyFill="1" applyBorder="1" applyAlignment="1">
      <alignment horizontal="left" vertical="center" wrapText="1"/>
    </xf>
    <xf numFmtId="180" fontId="65" fillId="0" borderId="32" xfId="0" quotePrefix="1" applyNumberFormat="1" applyFont="1" applyFill="1" applyBorder="1" applyAlignment="1">
      <alignment horizontal="center" vertical="center"/>
    </xf>
    <xf numFmtId="180" fontId="92" fillId="0" borderId="27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8" fontId="76" fillId="0" borderId="3" xfId="0" applyNumberFormat="1" applyFont="1" applyFill="1" applyBorder="1" applyAlignment="1">
      <alignment horizontal="center" vertical="center" wrapText="1"/>
    </xf>
    <xf numFmtId="177" fontId="82" fillId="0" borderId="3" xfId="0" applyNumberFormat="1" applyFont="1" applyFill="1" applyBorder="1" applyAlignment="1">
      <alignment horizontal="center" vertical="center" wrapText="1"/>
    </xf>
    <xf numFmtId="179" fontId="82" fillId="0" borderId="3" xfId="0" applyNumberFormat="1" applyFont="1" applyFill="1" applyBorder="1" applyAlignment="1">
      <alignment horizontal="center" vertical="center" wrapText="1"/>
    </xf>
    <xf numFmtId="177" fontId="65" fillId="0" borderId="3" xfId="0" applyNumberFormat="1" applyFont="1" applyFill="1" applyBorder="1" applyAlignment="1">
      <alignment horizontal="center" vertical="center" wrapText="1"/>
    </xf>
    <xf numFmtId="179" fontId="65" fillId="0" borderId="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80" fillId="0" borderId="27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180" fontId="5" fillId="0" borderId="33" xfId="0" applyNumberFormat="1" applyFont="1" applyFill="1" applyBorder="1" applyAlignment="1">
      <alignment horizontal="center" vertical="center" wrapText="1"/>
    </xf>
    <xf numFmtId="180" fontId="5" fillId="0" borderId="34" xfId="0" applyNumberFormat="1" applyFont="1" applyFill="1" applyBorder="1" applyAlignment="1">
      <alignment horizontal="left" vertical="center" wrapText="1"/>
    </xf>
    <xf numFmtId="180" fontId="65" fillId="0" borderId="34" xfId="0" quotePrefix="1" applyNumberFormat="1" applyFont="1" applyFill="1" applyBorder="1" applyAlignment="1">
      <alignment horizontal="center" vertical="center"/>
    </xf>
    <xf numFmtId="180" fontId="65" fillId="0" borderId="34" xfId="0" applyNumberFormat="1" applyFont="1" applyFill="1" applyBorder="1" applyAlignment="1">
      <alignment horizontal="center" vertical="center" wrapText="1"/>
    </xf>
    <xf numFmtId="180" fontId="77" fillId="28" borderId="34" xfId="0" applyNumberFormat="1" applyFont="1" applyFill="1" applyBorder="1" applyAlignment="1">
      <alignment horizontal="center" vertical="center" wrapText="1" shrinkToFit="1"/>
    </xf>
    <xf numFmtId="180" fontId="77" fillId="28" borderId="34" xfId="0" applyNumberFormat="1" applyFont="1" applyFill="1" applyBorder="1" applyAlignment="1">
      <alignment horizontal="center" vertical="center" wrapText="1"/>
    </xf>
    <xf numFmtId="180" fontId="74" fillId="28" borderId="34" xfId="0" applyNumberFormat="1" applyFont="1" applyFill="1" applyBorder="1" applyAlignment="1">
      <alignment horizontal="right" vertical="center" wrapText="1"/>
    </xf>
    <xf numFmtId="180" fontId="76" fillId="28" borderId="34" xfId="0" applyNumberFormat="1" applyFont="1" applyFill="1" applyBorder="1" applyAlignment="1">
      <alignment horizontal="center" vertical="center" wrapText="1"/>
    </xf>
    <xf numFmtId="180" fontId="77" fillId="28" borderId="34" xfId="0" applyNumberFormat="1" applyFont="1" applyFill="1" applyBorder="1" applyAlignment="1">
      <alignment horizontal="right" vertical="center" wrapText="1"/>
    </xf>
    <xf numFmtId="180" fontId="76" fillId="28" borderId="34" xfId="0" applyNumberFormat="1" applyFont="1" applyFill="1" applyBorder="1" applyAlignment="1">
      <alignment horizontal="center" vertical="center" wrapText="1" shrinkToFit="1"/>
    </xf>
    <xf numFmtId="180" fontId="73" fillId="28" borderId="34" xfId="0" applyNumberFormat="1" applyFont="1" applyFill="1" applyBorder="1" applyAlignment="1">
      <alignment horizontal="right" vertical="center" wrapText="1"/>
    </xf>
    <xf numFmtId="180" fontId="76" fillId="28" borderId="34" xfId="0" applyNumberFormat="1" applyFont="1" applyFill="1" applyBorder="1" applyAlignment="1">
      <alignment horizontal="right" vertical="center" wrapText="1"/>
    </xf>
    <xf numFmtId="180" fontId="5" fillId="0" borderId="42" xfId="0" applyNumberFormat="1" applyFont="1" applyFill="1" applyBorder="1" applyAlignment="1">
      <alignment horizontal="center" vertical="center" wrapText="1"/>
    </xf>
    <xf numFmtId="180" fontId="76" fillId="0" borderId="3" xfId="0" applyNumberFormat="1" applyFont="1" applyFill="1" applyBorder="1" applyAlignment="1">
      <alignment horizontal="right" vertical="center" wrapText="1"/>
    </xf>
    <xf numFmtId="180" fontId="76" fillId="0" borderId="34" xfId="0" applyNumberFormat="1" applyFont="1" applyFill="1" applyBorder="1" applyAlignment="1">
      <alignment horizontal="center" vertical="center" wrapText="1"/>
    </xf>
    <xf numFmtId="179" fontId="98" fillId="28" borderId="3" xfId="206" applyNumberFormat="1" applyFont="1" applyFill="1" applyBorder="1" applyAlignment="1">
      <alignment horizontal="right" vertical="center" wrapText="1"/>
    </xf>
    <xf numFmtId="179" fontId="72" fillId="28" borderId="3" xfId="206" applyNumberFormat="1" applyFont="1" applyFill="1" applyBorder="1" applyAlignment="1">
      <alignment horizontal="right" vertical="center" wrapText="1"/>
    </xf>
    <xf numFmtId="173" fontId="70" fillId="0" borderId="42" xfId="0" applyNumberFormat="1" applyFont="1" applyFill="1" applyBorder="1" applyAlignment="1">
      <alignment horizontal="center" vertical="center" wrapText="1"/>
    </xf>
    <xf numFmtId="173" fontId="70" fillId="0" borderId="42" xfId="0" applyNumberFormat="1" applyFont="1" applyFill="1" applyBorder="1" applyAlignment="1">
      <alignment horizontal="right" vertical="center" wrapText="1"/>
    </xf>
    <xf numFmtId="177" fontId="70" fillId="0" borderId="42" xfId="0" applyNumberFormat="1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/>
    </xf>
    <xf numFmtId="180" fontId="65" fillId="0" borderId="42" xfId="0" applyNumberFormat="1" applyFont="1" applyFill="1" applyBorder="1" applyAlignment="1">
      <alignment horizontal="left" vertical="center"/>
    </xf>
    <xf numFmtId="180" fontId="65" fillId="0" borderId="42" xfId="0" applyNumberFormat="1" applyFont="1" applyFill="1" applyBorder="1" applyAlignment="1">
      <alignment horizontal="center" vertical="center" wrapText="1"/>
    </xf>
    <xf numFmtId="180" fontId="5" fillId="0" borderId="43" xfId="0" applyNumberFormat="1" applyFont="1" applyFill="1" applyBorder="1" applyAlignment="1">
      <alignment horizontal="center" vertical="center" wrapText="1"/>
    </xf>
    <xf numFmtId="180" fontId="5" fillId="0" borderId="44" xfId="0" applyNumberFormat="1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vertical="center"/>
    </xf>
    <xf numFmtId="0" fontId="65" fillId="0" borderId="14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  <xf numFmtId="180" fontId="76" fillId="0" borderId="3" xfId="0" applyNumberFormat="1" applyFont="1" applyFill="1" applyBorder="1" applyAlignment="1">
      <alignment horizontal="left" vertical="center" wrapText="1"/>
    </xf>
    <xf numFmtId="180" fontId="76" fillId="0" borderId="3" xfId="0" quotePrefix="1" applyNumberFormat="1" applyFont="1" applyFill="1" applyBorder="1" applyAlignment="1">
      <alignment horizontal="center" vertical="center"/>
    </xf>
    <xf numFmtId="180" fontId="76" fillId="0" borderId="3" xfId="206" applyNumberFormat="1" applyFont="1" applyFill="1" applyBorder="1" applyAlignment="1">
      <alignment horizontal="right" vertical="center" wrapText="1"/>
    </xf>
    <xf numFmtId="180" fontId="76" fillId="0" borderId="3" xfId="0" quotePrefix="1" applyNumberFormat="1" applyFont="1" applyFill="1" applyBorder="1" applyAlignment="1">
      <alignment horizontal="left" vertical="center" wrapText="1"/>
    </xf>
    <xf numFmtId="180" fontId="77" fillId="0" borderId="3" xfId="0" applyNumberFormat="1" applyFont="1" applyFill="1" applyBorder="1" applyAlignment="1">
      <alignment horizontal="left" vertical="center" wrapText="1"/>
    </xf>
    <xf numFmtId="180" fontId="77" fillId="0" borderId="3" xfId="0" quotePrefix="1" applyNumberFormat="1" applyFont="1" applyFill="1" applyBorder="1" applyAlignment="1">
      <alignment horizontal="center" vertical="center"/>
    </xf>
    <xf numFmtId="180" fontId="77" fillId="0" borderId="3" xfId="206" applyNumberFormat="1" applyFont="1" applyFill="1" applyBorder="1" applyAlignment="1">
      <alignment horizontal="right" vertical="center" wrapText="1"/>
    </xf>
    <xf numFmtId="180" fontId="77" fillId="0" borderId="3" xfId="0" quotePrefix="1" applyNumberFormat="1" applyFont="1" applyFill="1" applyBorder="1" applyAlignment="1">
      <alignment horizontal="left" vertical="center" wrapText="1"/>
    </xf>
    <xf numFmtId="180" fontId="74" fillId="0" borderId="3" xfId="0" applyNumberFormat="1" applyFont="1" applyFill="1" applyBorder="1" applyAlignment="1">
      <alignment horizontal="right" vertical="center" wrapText="1"/>
    </xf>
    <xf numFmtId="180" fontId="74" fillId="0" borderId="3" xfId="206" applyNumberFormat="1" applyFont="1" applyFill="1" applyBorder="1" applyAlignment="1">
      <alignment horizontal="right" vertical="center" wrapText="1"/>
    </xf>
    <xf numFmtId="180" fontId="76" fillId="0" borderId="3" xfId="0" applyNumberFormat="1" applyFont="1" applyFill="1" applyBorder="1" applyAlignment="1">
      <alignment horizontal="center" vertical="center" wrapText="1"/>
    </xf>
    <xf numFmtId="180" fontId="76" fillId="0" borderId="3" xfId="0" applyNumberFormat="1" applyFont="1" applyFill="1" applyBorder="1" applyAlignment="1">
      <alignment vertical="center" wrapText="1"/>
    </xf>
    <xf numFmtId="180" fontId="73" fillId="0" borderId="3" xfId="0" applyNumberFormat="1" applyFont="1" applyFill="1" applyBorder="1" applyAlignment="1">
      <alignment horizontal="right" vertical="center" wrapText="1"/>
    </xf>
    <xf numFmtId="180" fontId="73" fillId="0" borderId="3" xfId="206" applyNumberFormat="1" applyFont="1" applyFill="1" applyBorder="1" applyAlignment="1">
      <alignment horizontal="right" vertical="center" wrapText="1"/>
    </xf>
    <xf numFmtId="180" fontId="76" fillId="0" borderId="0" xfId="0" applyNumberFormat="1" applyFont="1" applyFill="1" applyBorder="1" applyAlignment="1">
      <alignment horizontal="left" vertical="center" wrapText="1"/>
    </xf>
    <xf numFmtId="180" fontId="76" fillId="0" borderId="0" xfId="0" quotePrefix="1" applyNumberFormat="1" applyFont="1" applyFill="1" applyBorder="1" applyAlignment="1">
      <alignment horizontal="center"/>
    </xf>
    <xf numFmtId="180" fontId="83" fillId="0" borderId="0" xfId="0" applyNumberFormat="1" applyFont="1" applyFill="1" applyBorder="1" applyAlignment="1">
      <alignment horizontal="center" vertical="center" wrapText="1"/>
    </xf>
    <xf numFmtId="180" fontId="77" fillId="0" borderId="0" xfId="0" quotePrefix="1" applyNumberFormat="1" applyFont="1" applyFill="1" applyBorder="1" applyAlignment="1">
      <alignment horizontal="center" vertical="center"/>
    </xf>
    <xf numFmtId="180" fontId="77" fillId="0" borderId="0" xfId="0" quotePrefix="1" applyNumberFormat="1" applyFont="1" applyFill="1" applyBorder="1" applyAlignment="1">
      <alignment vertical="center" wrapText="1"/>
    </xf>
    <xf numFmtId="180" fontId="77" fillId="0" borderId="0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horizontal="center" vertical="center" wrapText="1"/>
    </xf>
    <xf numFmtId="180" fontId="5" fillId="0" borderId="31" xfId="0" applyNumberFormat="1" applyFont="1" applyFill="1" applyBorder="1" applyAlignment="1">
      <alignment horizontal="left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178" fontId="5" fillId="0" borderId="44" xfId="0" applyNumberFormat="1" applyFont="1" applyFill="1" applyBorder="1" applyAlignment="1">
      <alignment horizontal="center" vertical="center" wrapText="1"/>
    </xf>
    <xf numFmtId="178" fontId="72" fillId="0" borderId="44" xfId="0" applyNumberFormat="1" applyFont="1" applyFill="1" applyBorder="1" applyAlignment="1">
      <alignment horizontal="center" vertical="center" wrapText="1"/>
    </xf>
    <xf numFmtId="180" fontId="5" fillId="0" borderId="33" xfId="0" applyNumberFormat="1" applyFont="1" applyFill="1" applyBorder="1" applyAlignment="1">
      <alignment horizontal="left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178" fontId="5" fillId="0" borderId="33" xfId="0" applyNumberFormat="1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0" fontId="80" fillId="0" borderId="3" xfId="0" quotePrefix="1" applyFont="1" applyFill="1" applyBorder="1" applyAlignment="1">
      <alignment horizontal="center" vertical="center"/>
    </xf>
    <xf numFmtId="180" fontId="5" fillId="0" borderId="43" xfId="0" applyNumberFormat="1" applyFont="1" applyFill="1" applyBorder="1" applyAlignment="1">
      <alignment horizontal="left" vertical="center" wrapText="1"/>
    </xf>
    <xf numFmtId="0" fontId="4" fillId="0" borderId="43" xfId="0" quotePrefix="1" applyNumberFormat="1" applyFont="1" applyFill="1" applyBorder="1" applyAlignment="1">
      <alignment horizontal="center" vertical="center"/>
    </xf>
    <xf numFmtId="178" fontId="5" fillId="0" borderId="43" xfId="0" applyNumberFormat="1" applyFont="1" applyFill="1" applyBorder="1" applyAlignment="1">
      <alignment horizontal="center" vertical="center" wrapText="1"/>
    </xf>
    <xf numFmtId="178" fontId="72" fillId="0" borderId="43" xfId="0" applyNumberFormat="1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/>
    </xf>
    <xf numFmtId="180" fontId="6" fillId="0" borderId="27" xfId="0" applyNumberFormat="1" applyFont="1" applyFill="1" applyBorder="1" applyAlignment="1">
      <alignment horizontal="left" vertical="center"/>
    </xf>
    <xf numFmtId="178" fontId="80" fillId="0" borderId="3" xfId="0" applyNumberFormat="1" applyFont="1" applyFill="1" applyBorder="1" applyAlignment="1">
      <alignment horizontal="center" vertical="center" wrapText="1"/>
    </xf>
    <xf numFmtId="0" fontId="4" fillId="0" borderId="31" xfId="0" quotePrefix="1" applyNumberFormat="1" applyFont="1" applyFill="1" applyBorder="1" applyAlignment="1">
      <alignment horizontal="center" vertical="center"/>
    </xf>
    <xf numFmtId="0" fontId="4" fillId="0" borderId="32" xfId="0" quotePrefix="1" applyNumberFormat="1" applyFont="1" applyFill="1" applyBorder="1" applyAlignment="1">
      <alignment horizontal="center" vertical="center"/>
    </xf>
    <xf numFmtId="180" fontId="5" fillId="0" borderId="42" xfId="0" applyNumberFormat="1" applyFont="1" applyFill="1" applyBorder="1" applyAlignment="1">
      <alignment horizontal="left" vertical="center" wrapText="1"/>
    </xf>
    <xf numFmtId="0" fontId="4" fillId="0" borderId="42" xfId="0" quotePrefix="1" applyNumberFormat="1" applyFont="1" applyFill="1" applyBorder="1" applyAlignment="1">
      <alignment horizontal="center" vertical="center"/>
    </xf>
    <xf numFmtId="178" fontId="5" fillId="0" borderId="42" xfId="0" applyNumberFormat="1" applyFont="1" applyFill="1" applyBorder="1" applyAlignment="1">
      <alignment horizontal="center" vertical="center" wrapText="1"/>
    </xf>
    <xf numFmtId="178" fontId="72" fillId="0" borderId="42" xfId="0" applyNumberFormat="1" applyFont="1" applyFill="1" applyBorder="1" applyAlignment="1">
      <alignment horizontal="center" vertical="center" wrapText="1"/>
    </xf>
    <xf numFmtId="0" fontId="82" fillId="0" borderId="3" xfId="245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center" vertical="center"/>
    </xf>
    <xf numFmtId="173" fontId="82" fillId="0" borderId="3" xfId="0" applyNumberFormat="1" applyFont="1" applyFill="1" applyBorder="1" applyAlignment="1">
      <alignment horizontal="center" vertical="center" wrapText="1"/>
    </xf>
    <xf numFmtId="169" fontId="82" fillId="0" borderId="3" xfId="206" applyNumberFormat="1" applyFont="1" applyFill="1" applyBorder="1" applyAlignment="1">
      <alignment horizontal="right" vertical="center" wrapText="1"/>
    </xf>
    <xf numFmtId="0" fontId="65" fillId="0" borderId="3" xfId="245" applyFont="1" applyFill="1" applyBorder="1" applyAlignment="1">
      <alignment horizontal="left" vertical="center" wrapText="1"/>
    </xf>
    <xf numFmtId="173" fontId="65" fillId="0" borderId="27" xfId="0" applyNumberFormat="1" applyFont="1" applyFill="1" applyBorder="1" applyAlignment="1">
      <alignment horizontal="center" vertical="center" wrapText="1"/>
    </xf>
    <xf numFmtId="173" fontId="65" fillId="0" borderId="3" xfId="0" applyNumberFormat="1" applyFont="1" applyFill="1" applyBorder="1" applyAlignment="1">
      <alignment horizontal="center" vertical="center" wrapText="1"/>
    </xf>
    <xf numFmtId="169" fontId="72" fillId="0" borderId="3" xfId="206" applyNumberFormat="1" applyFont="1" applyFill="1" applyBorder="1" applyAlignment="1">
      <alignment horizontal="right" vertical="center" wrapText="1"/>
    </xf>
    <xf numFmtId="0" fontId="65" fillId="0" borderId="3" xfId="0" applyFont="1" applyFill="1" applyBorder="1" applyAlignment="1">
      <alignment horizontal="left" vertical="center" wrapText="1"/>
    </xf>
    <xf numFmtId="173" fontId="65" fillId="0" borderId="3" xfId="0" applyNumberFormat="1" applyFont="1" applyFill="1" applyBorder="1" applyAlignment="1">
      <alignment horizontal="right" vertical="center" wrapText="1"/>
    </xf>
    <xf numFmtId="173" fontId="72" fillId="0" borderId="3" xfId="0" applyNumberFormat="1" applyFont="1" applyFill="1" applyBorder="1" applyAlignment="1">
      <alignment horizontal="center" vertical="center" wrapText="1"/>
    </xf>
    <xf numFmtId="173" fontId="65" fillId="0" borderId="27" xfId="0" applyNumberFormat="1" applyFont="1" applyFill="1" applyBorder="1" applyAlignment="1">
      <alignment horizontal="right" vertical="center" wrapText="1"/>
    </xf>
    <xf numFmtId="169" fontId="65" fillId="0" borderId="3" xfId="206" applyNumberFormat="1" applyFont="1" applyFill="1" applyBorder="1" applyAlignment="1">
      <alignment horizontal="right" vertical="center" wrapText="1"/>
    </xf>
    <xf numFmtId="0" fontId="82" fillId="0" borderId="3" xfId="245" applyFont="1" applyFill="1" applyBorder="1" applyAlignment="1">
      <alignment horizontal="center" vertical="center"/>
    </xf>
    <xf numFmtId="169" fontId="98" fillId="0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horizontal="left" vertical="center" wrapText="1"/>
    </xf>
    <xf numFmtId="0" fontId="65" fillId="0" borderId="0" xfId="0" quotePrefix="1" applyFont="1" applyFill="1" applyBorder="1" applyAlignment="1">
      <alignment horizontal="center" vertical="center"/>
    </xf>
    <xf numFmtId="170" fontId="65" fillId="0" borderId="0" xfId="0" quotePrefix="1" applyNumberFormat="1" applyFont="1" applyFill="1" applyBorder="1" applyAlignment="1">
      <alignment vertical="center" wrapText="1"/>
    </xf>
    <xf numFmtId="0" fontId="66" fillId="0" borderId="3" xfId="0" applyFont="1" applyFill="1" applyBorder="1" applyAlignment="1">
      <alignment horizontal="left" vertical="center" wrapText="1"/>
    </xf>
    <xf numFmtId="0" fontId="66" fillId="0" borderId="3" xfId="0" quotePrefix="1" applyNumberFormat="1" applyFont="1" applyFill="1" applyBorder="1" applyAlignment="1">
      <alignment horizontal="center" vertical="center"/>
    </xf>
    <xf numFmtId="173" fontId="66" fillId="0" borderId="3" xfId="0" applyNumberFormat="1" applyFont="1" applyFill="1" applyBorder="1" applyAlignment="1">
      <alignment horizontal="center" vertical="center" wrapText="1"/>
    </xf>
    <xf numFmtId="169" fontId="73" fillId="0" borderId="3" xfId="206" applyNumberFormat="1" applyFont="1" applyFill="1" applyBorder="1" applyAlignment="1">
      <alignment horizontal="right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70" fillId="0" borderId="3" xfId="0" applyNumberFormat="1" applyFont="1" applyFill="1" applyBorder="1" applyAlignment="1">
      <alignment horizontal="center" vertical="center"/>
    </xf>
    <xf numFmtId="173" fontId="70" fillId="0" borderId="3" xfId="0" applyNumberFormat="1" applyFont="1" applyFill="1" applyBorder="1" applyAlignment="1">
      <alignment horizontal="center" vertical="center" wrapText="1"/>
    </xf>
    <xf numFmtId="169" fontId="74" fillId="0" borderId="3" xfId="206" applyNumberFormat="1" applyFont="1" applyFill="1" applyBorder="1" applyAlignment="1">
      <alignment horizontal="right" vertical="center" wrapText="1"/>
    </xf>
    <xf numFmtId="0" fontId="70" fillId="0" borderId="0" xfId="0" applyFont="1" applyFill="1" applyBorder="1" applyAlignment="1">
      <alignment vertical="center"/>
    </xf>
    <xf numFmtId="0" fontId="70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vertical="center"/>
    </xf>
    <xf numFmtId="0" fontId="71" fillId="0" borderId="0" xfId="0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center" vertical="center"/>
    </xf>
    <xf numFmtId="170" fontId="70" fillId="0" borderId="0" xfId="0" quotePrefix="1" applyNumberFormat="1" applyFont="1" applyFill="1" applyBorder="1" applyAlignment="1">
      <alignment vertical="center" wrapText="1"/>
    </xf>
    <xf numFmtId="0" fontId="65" fillId="0" borderId="14" xfId="0" applyFont="1" applyFill="1" applyBorder="1" applyAlignment="1">
      <alignment horizontal="center" vertical="center" wrapText="1" shrinkToFit="1"/>
    </xf>
    <xf numFmtId="0" fontId="82" fillId="0" borderId="3" xfId="0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center" vertical="center" wrapText="1"/>
    </xf>
    <xf numFmtId="0" fontId="92" fillId="0" borderId="3" xfId="0" applyFont="1" applyFill="1" applyBorder="1" applyAlignment="1">
      <alignment horizontal="left" vertical="center" wrapText="1"/>
    </xf>
    <xf numFmtId="0" fontId="92" fillId="0" borderId="3" xfId="0" applyFont="1" applyFill="1" applyBorder="1" applyAlignment="1">
      <alignment horizontal="center" vertical="center" wrapText="1"/>
    </xf>
    <xf numFmtId="179" fontId="92" fillId="0" borderId="3" xfId="0" applyNumberFormat="1" applyFont="1" applyFill="1" applyBorder="1" applyAlignment="1">
      <alignment horizontal="center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92" fillId="0" borderId="3" xfId="0" quotePrefix="1" applyFont="1" applyFill="1" applyBorder="1" applyAlignment="1">
      <alignment horizontal="center" vertical="center"/>
    </xf>
    <xf numFmtId="0" fontId="92" fillId="0" borderId="33" xfId="0" quotePrefix="1" applyFont="1" applyFill="1" applyBorder="1" applyAlignment="1">
      <alignment horizontal="center" vertical="center"/>
    </xf>
    <xf numFmtId="179" fontId="92" fillId="0" borderId="33" xfId="0" applyNumberFormat="1" applyFont="1" applyFill="1" applyBorder="1" applyAlignment="1">
      <alignment horizontal="center" vertical="center" wrapText="1"/>
    </xf>
    <xf numFmtId="179" fontId="82" fillId="0" borderId="33" xfId="0" applyNumberFormat="1" applyFont="1" applyFill="1" applyBorder="1" applyAlignment="1">
      <alignment horizontal="center" vertical="center" wrapText="1"/>
    </xf>
    <xf numFmtId="179" fontId="98" fillId="0" borderId="33" xfId="0" applyNumberFormat="1" applyFont="1" applyFill="1" applyBorder="1" applyAlignment="1">
      <alignment horizontal="center" vertical="center" wrapText="1"/>
    </xf>
    <xf numFmtId="0" fontId="92" fillId="0" borderId="42" xfId="0" quotePrefix="1" applyFont="1" applyFill="1" applyBorder="1" applyAlignment="1">
      <alignment horizontal="center" vertical="center"/>
    </xf>
    <xf numFmtId="179" fontId="92" fillId="0" borderId="42" xfId="0" applyNumberFormat="1" applyFont="1" applyFill="1" applyBorder="1" applyAlignment="1">
      <alignment horizontal="center" vertical="center" wrapText="1"/>
    </xf>
    <xf numFmtId="179" fontId="82" fillId="0" borderId="42" xfId="0" applyNumberFormat="1" applyFont="1" applyFill="1" applyBorder="1" applyAlignment="1">
      <alignment horizontal="center" vertical="center" wrapText="1"/>
    </xf>
    <xf numFmtId="179" fontId="98" fillId="0" borderId="42" xfId="0" applyNumberFormat="1" applyFont="1" applyFill="1" applyBorder="1" applyAlignment="1">
      <alignment horizontal="center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180" fontId="92" fillId="0" borderId="3" xfId="0" quotePrefix="1" applyNumberFormat="1" applyFont="1" applyFill="1" applyBorder="1" applyAlignment="1">
      <alignment horizontal="center" vertical="center"/>
    </xf>
    <xf numFmtId="179" fontId="92" fillId="0" borderId="27" xfId="0" applyNumberFormat="1" applyFont="1" applyFill="1" applyBorder="1" applyAlignment="1">
      <alignment horizontal="center" vertical="center" wrapText="1"/>
    </xf>
    <xf numFmtId="179" fontId="65" fillId="0" borderId="32" xfId="0" applyNumberFormat="1" applyFont="1" applyFill="1" applyBorder="1" applyAlignment="1">
      <alignment horizontal="center" vertical="center" wrapText="1"/>
    </xf>
    <xf numFmtId="0" fontId="92" fillId="0" borderId="32" xfId="0" quotePrefix="1" applyFont="1" applyFill="1" applyBorder="1" applyAlignment="1">
      <alignment horizontal="center" vertical="center"/>
    </xf>
    <xf numFmtId="179" fontId="92" fillId="0" borderId="32" xfId="0" applyNumberFormat="1" applyFont="1" applyFill="1" applyBorder="1" applyAlignment="1">
      <alignment horizontal="center" vertical="center" wrapText="1"/>
    </xf>
    <xf numFmtId="179" fontId="85" fillId="0" borderId="3" xfId="0" applyNumberFormat="1" applyFont="1" applyFill="1" applyBorder="1" applyAlignment="1">
      <alignment horizontal="center" vertical="center" wrapText="1"/>
    </xf>
    <xf numFmtId="179" fontId="85" fillId="0" borderId="27" xfId="0" applyNumberFormat="1" applyFont="1" applyFill="1" applyBorder="1" applyAlignment="1">
      <alignment horizontal="center" vertical="center" wrapText="1"/>
    </xf>
    <xf numFmtId="179" fontId="65" fillId="0" borderId="27" xfId="0" applyNumberFormat="1" applyFont="1" applyFill="1" applyBorder="1" applyAlignment="1">
      <alignment horizontal="center" vertical="center" wrapText="1"/>
    </xf>
    <xf numFmtId="179" fontId="65" fillId="0" borderId="34" xfId="0" applyNumberFormat="1" applyFont="1" applyFill="1" applyBorder="1" applyAlignment="1">
      <alignment horizontal="center" vertical="center" wrapText="1"/>
    </xf>
    <xf numFmtId="179" fontId="98" fillId="0" borderId="34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vertical="center" wrapText="1"/>
    </xf>
    <xf numFmtId="3" fontId="77" fillId="0" borderId="0" xfId="0" applyNumberFormat="1" applyFont="1" applyFill="1" applyBorder="1" applyAlignment="1">
      <alignment horizontal="center" vertical="center" wrapText="1"/>
    </xf>
    <xf numFmtId="170" fontId="77" fillId="0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vertical="center" wrapText="1" shrinkToFit="1"/>
    </xf>
    <xf numFmtId="0" fontId="77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65" fillId="0" borderId="19" xfId="0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78" fontId="77" fillId="0" borderId="3" xfId="0" applyNumberFormat="1" applyFont="1" applyFill="1" applyBorder="1" applyAlignment="1">
      <alignment horizontal="center" vertical="center" wrapText="1"/>
    </xf>
    <xf numFmtId="169" fontId="77" fillId="0" borderId="3" xfId="0" applyNumberFormat="1" applyFont="1" applyFill="1" applyBorder="1" applyAlignment="1">
      <alignment horizontal="center" vertical="center"/>
    </xf>
    <xf numFmtId="177" fontId="74" fillId="0" borderId="3" xfId="0" applyNumberFormat="1" applyFont="1" applyFill="1" applyBorder="1" applyAlignment="1">
      <alignment horizontal="center" vertical="center" wrapText="1"/>
    </xf>
    <xf numFmtId="178" fontId="74" fillId="0" borderId="3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center" vertical="center"/>
    </xf>
    <xf numFmtId="0" fontId="65" fillId="0" borderId="0" xfId="0" applyFont="1" applyFill="1" applyAlignment="1">
      <alignment horizontal="right" vertical="center"/>
    </xf>
    <xf numFmtId="180" fontId="81" fillId="0" borderId="0" xfId="0" applyNumberFormat="1" applyFont="1" applyFill="1" applyBorder="1" applyAlignment="1">
      <alignment horizontal="center" vertical="center"/>
    </xf>
    <xf numFmtId="180" fontId="65" fillId="0" borderId="0" xfId="0" applyNumberFormat="1" applyFont="1" applyFill="1" applyBorder="1" applyAlignment="1">
      <alignment horizontal="left" vertical="center"/>
    </xf>
    <xf numFmtId="180" fontId="65" fillId="0" borderId="0" xfId="0" applyNumberFormat="1" applyFont="1" applyFill="1" applyAlignment="1">
      <alignment horizontal="center" vertical="center"/>
    </xf>
    <xf numFmtId="180" fontId="77" fillId="0" borderId="0" xfId="0" applyNumberFormat="1" applyFont="1" applyFill="1" applyBorder="1" applyAlignment="1">
      <alignment horizontal="left" vertical="center" wrapText="1"/>
    </xf>
    <xf numFmtId="180" fontId="83" fillId="0" borderId="0" xfId="0" applyNumberFormat="1" applyFont="1" applyFill="1" applyBorder="1" applyAlignment="1">
      <alignment horizontal="center" vertical="center"/>
    </xf>
    <xf numFmtId="180" fontId="68" fillId="0" borderId="0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/>
    </xf>
    <xf numFmtId="180" fontId="76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68" fillId="0" borderId="0" xfId="245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82" fillId="0" borderId="3" xfId="245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left" vertical="center" wrapText="1"/>
    </xf>
    <xf numFmtId="0" fontId="84" fillId="0" borderId="0" xfId="0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245" applyFont="1" applyFill="1" applyBorder="1" applyAlignment="1">
      <alignment horizontal="center" vertical="center"/>
    </xf>
    <xf numFmtId="170" fontId="70" fillId="0" borderId="0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0" fontId="91" fillId="0" borderId="0" xfId="0" applyFont="1" applyFill="1" applyAlignment="1">
      <alignment horizontal="center" vertical="center"/>
    </xf>
    <xf numFmtId="0" fontId="65" fillId="0" borderId="15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0" fontId="76" fillId="0" borderId="15" xfId="0" applyFont="1" applyFill="1" applyBorder="1" applyAlignment="1">
      <alignment horizontal="left" vertical="center"/>
    </xf>
    <xf numFmtId="0" fontId="76" fillId="0" borderId="17" xfId="0" applyFont="1" applyFill="1" applyBorder="1" applyAlignment="1">
      <alignment horizontal="left" vertical="center"/>
    </xf>
    <xf numFmtId="0" fontId="76" fillId="0" borderId="16" xfId="0" applyFont="1" applyFill="1" applyBorder="1" applyAlignment="1">
      <alignment horizontal="left" vertical="center"/>
    </xf>
    <xf numFmtId="0" fontId="65" fillId="0" borderId="28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68" fillId="0" borderId="0" xfId="0" applyFont="1" applyFill="1" applyBorder="1" applyAlignment="1">
      <alignment vertical="center"/>
    </xf>
    <xf numFmtId="0" fontId="77" fillId="0" borderId="20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22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7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177" fontId="76" fillId="0" borderId="15" xfId="0" applyNumberFormat="1" applyFont="1" applyFill="1" applyBorder="1" applyAlignment="1">
      <alignment horizontal="center" vertical="center" wrapText="1"/>
    </xf>
    <xf numFmtId="177" fontId="76" fillId="0" borderId="17" xfId="0" applyNumberFormat="1" applyFont="1" applyFill="1" applyBorder="1" applyAlignment="1">
      <alignment horizontal="center" vertical="center" wrapText="1"/>
    </xf>
    <xf numFmtId="177" fontId="76" fillId="0" borderId="16" xfId="0" applyNumberFormat="1" applyFont="1" applyFill="1" applyBorder="1" applyAlignment="1">
      <alignment horizontal="center" vertical="center" wrapText="1"/>
    </xf>
    <xf numFmtId="177" fontId="77" fillId="0" borderId="28" xfId="0" applyNumberFormat="1" applyFont="1" applyFill="1" applyBorder="1" applyAlignment="1">
      <alignment horizontal="center" vertical="center" wrapText="1"/>
    </xf>
    <xf numFmtId="177" fontId="77" fillId="0" borderId="29" xfId="0" applyNumberFormat="1" applyFont="1" applyFill="1" applyBorder="1" applyAlignment="1">
      <alignment horizontal="center" vertical="center" wrapText="1"/>
    </xf>
    <xf numFmtId="177" fontId="77" fillId="0" borderId="30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left" vertical="center" wrapText="1"/>
    </xf>
    <xf numFmtId="178" fontId="77" fillId="0" borderId="15" xfId="206" applyNumberFormat="1" applyFont="1" applyFill="1" applyBorder="1" applyAlignment="1">
      <alignment horizontal="right" vertical="center" wrapText="1"/>
    </xf>
    <xf numFmtId="178" fontId="77" fillId="0" borderId="16" xfId="206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justify" vertical="center" wrapText="1" shrinkToFit="1"/>
    </xf>
    <xf numFmtId="0" fontId="76" fillId="0" borderId="3" xfId="0" applyFont="1" applyFill="1" applyBorder="1" applyAlignment="1">
      <alignment horizontal="left" vertical="center" wrapText="1"/>
    </xf>
    <xf numFmtId="178" fontId="76" fillId="0" borderId="15" xfId="206" applyNumberFormat="1" applyFont="1" applyFill="1" applyBorder="1" applyAlignment="1">
      <alignment horizontal="right" vertical="center" wrapText="1"/>
    </xf>
    <xf numFmtId="178" fontId="76" fillId="0" borderId="16" xfId="206" applyNumberFormat="1" applyFont="1" applyFill="1" applyBorder="1" applyAlignment="1">
      <alignment horizontal="right" vertical="center" wrapText="1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vertical="center"/>
    </xf>
    <xf numFmtId="0" fontId="77" fillId="28" borderId="3" xfId="0" applyFont="1" applyFill="1" applyBorder="1" applyAlignment="1">
      <alignment horizontal="center" vertical="center" wrapText="1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177" fontId="77" fillId="28" borderId="3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0" fontId="77" fillId="28" borderId="15" xfId="0" applyNumberFormat="1" applyFont="1" applyFill="1" applyBorder="1" applyAlignment="1">
      <alignment horizontal="center" vertical="center" wrapText="1"/>
    </xf>
    <xf numFmtId="0" fontId="77" fillId="28" borderId="16" xfId="0" applyNumberFormat="1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center" vertical="center"/>
    </xf>
    <xf numFmtId="180" fontId="83" fillId="28" borderId="0" xfId="0" applyNumberFormat="1" applyFont="1" applyFill="1" applyBorder="1" applyAlignment="1">
      <alignment horizontal="center" vertical="center"/>
    </xf>
    <xf numFmtId="3" fontId="76" fillId="28" borderId="3" xfId="0" applyNumberFormat="1" applyFont="1" applyFill="1" applyBorder="1" applyAlignment="1">
      <alignment horizontal="left" vertical="center" wrapText="1"/>
    </xf>
    <xf numFmtId="0" fontId="76" fillId="28" borderId="15" xfId="0" applyFont="1" applyFill="1" applyBorder="1" applyAlignment="1">
      <alignment horizontal="left"/>
    </xf>
    <xf numFmtId="0" fontId="76" fillId="28" borderId="17" xfId="0" applyFont="1" applyFill="1" applyBorder="1" applyAlignment="1">
      <alignment horizontal="left"/>
    </xf>
    <xf numFmtId="0" fontId="76" fillId="28" borderId="16" xfId="0" applyFont="1" applyFill="1" applyBorder="1" applyAlignment="1">
      <alignment horizontal="left"/>
    </xf>
    <xf numFmtId="0" fontId="77" fillId="28" borderId="15" xfId="0" applyNumberFormat="1" applyFont="1" applyFill="1" applyBorder="1" applyAlignment="1">
      <alignment horizontal="center"/>
    </xf>
    <xf numFmtId="0" fontId="77" fillId="28" borderId="16" xfId="0" applyNumberFormat="1" applyFont="1" applyFill="1" applyBorder="1" applyAlignment="1">
      <alignment horizontal="center"/>
    </xf>
    <xf numFmtId="180" fontId="77" fillId="28" borderId="38" xfId="0" applyNumberFormat="1" applyFont="1" applyFill="1" applyBorder="1" applyAlignment="1">
      <alignment horizontal="center" vertical="center" wrapText="1"/>
    </xf>
    <xf numFmtId="180" fontId="77" fillId="28" borderId="19" xfId="0" applyNumberFormat="1" applyFont="1" applyFill="1" applyBorder="1" applyAlignment="1">
      <alignment horizontal="center" vertical="center" wrapText="1"/>
    </xf>
    <xf numFmtId="180" fontId="77" fillId="28" borderId="35" xfId="0" applyNumberFormat="1" applyFont="1" applyFill="1" applyBorder="1" applyAlignment="1">
      <alignment horizontal="left" vertical="center" wrapText="1" shrinkToFit="1"/>
    </xf>
    <xf numFmtId="180" fontId="77" fillId="28" borderId="36" xfId="0" applyNumberFormat="1" applyFont="1" applyFill="1" applyBorder="1" applyAlignment="1">
      <alignment horizontal="left" vertical="center" wrapText="1" shrinkToFit="1"/>
    </xf>
    <xf numFmtId="180" fontId="77" fillId="28" borderId="37" xfId="0" applyNumberFormat="1" applyFont="1" applyFill="1" applyBorder="1" applyAlignment="1">
      <alignment horizontal="left" vertical="center" wrapText="1" shrinkToFit="1"/>
    </xf>
    <xf numFmtId="180" fontId="77" fillId="0" borderId="35" xfId="0" applyNumberFormat="1" applyFont="1" applyFill="1" applyBorder="1" applyAlignment="1">
      <alignment horizontal="left" vertical="center" wrapText="1" shrinkToFit="1"/>
    </xf>
    <xf numFmtId="180" fontId="0" fillId="0" borderId="36" xfId="0" applyNumberFormat="1" applyBorder="1" applyAlignment="1">
      <alignment horizontal="left" vertical="center" wrapText="1" shrinkToFit="1"/>
    </xf>
    <xf numFmtId="180" fontId="0" fillId="0" borderId="37" xfId="0" applyNumberFormat="1" applyBorder="1" applyAlignment="1">
      <alignment horizontal="left" vertical="center" wrapText="1" shrinkToFit="1"/>
    </xf>
    <xf numFmtId="0" fontId="90" fillId="28" borderId="0" xfId="0" applyFont="1" applyFill="1" applyAlignment="1">
      <alignment vertical="center" wrapText="1"/>
    </xf>
    <xf numFmtId="0" fontId="91" fillId="28" borderId="0" xfId="0" applyFont="1" applyFill="1" applyAlignment="1">
      <alignment vertical="center" wrapText="1"/>
    </xf>
    <xf numFmtId="3" fontId="76" fillId="28" borderId="3" xfId="0" applyNumberFormat="1" applyFont="1" applyFill="1" applyBorder="1" applyAlignment="1">
      <alignment horizontal="center" vertical="center" wrapText="1"/>
    </xf>
    <xf numFmtId="180" fontId="77" fillId="0" borderId="36" xfId="0" applyNumberFormat="1" applyFont="1" applyFill="1" applyBorder="1" applyAlignment="1">
      <alignment horizontal="left" vertical="center" wrapText="1" shrinkToFit="1"/>
    </xf>
    <xf numFmtId="180" fontId="77" fillId="0" borderId="37" xfId="0" applyNumberFormat="1" applyFont="1" applyFill="1" applyBorder="1" applyAlignment="1">
      <alignment horizontal="left" vertical="center" wrapText="1" shrinkToFit="1"/>
    </xf>
    <xf numFmtId="180" fontId="76" fillId="28" borderId="35" xfId="0" applyNumberFormat="1" applyFont="1" applyFill="1" applyBorder="1" applyAlignment="1">
      <alignment horizontal="left" vertical="center" wrapText="1" shrinkToFit="1"/>
    </xf>
    <xf numFmtId="180" fontId="76" fillId="28" borderId="36" xfId="0" applyNumberFormat="1" applyFont="1" applyFill="1" applyBorder="1" applyAlignment="1">
      <alignment horizontal="left" vertical="center" wrapText="1" shrinkToFit="1"/>
    </xf>
    <xf numFmtId="180" fontId="76" fillId="28" borderId="37" xfId="0" applyNumberFormat="1" applyFont="1" applyFill="1" applyBorder="1" applyAlignment="1">
      <alignment horizontal="left" vertical="center" wrapText="1" shrinkToFit="1"/>
    </xf>
    <xf numFmtId="0" fontId="65" fillId="28" borderId="0" xfId="0" applyFont="1" applyFill="1" applyAlignment="1">
      <alignment horizontal="center" vertical="center"/>
    </xf>
    <xf numFmtId="180" fontId="76" fillId="28" borderId="0" xfId="0" applyNumberFormat="1" applyFont="1" applyFill="1" applyBorder="1" applyAlignment="1">
      <alignment horizontal="center" vertical="center"/>
    </xf>
    <xf numFmtId="180" fontId="77" fillId="28" borderId="38" xfId="0" applyNumberFormat="1" applyFont="1" applyFill="1" applyBorder="1" applyAlignment="1">
      <alignment horizontal="center" vertical="center" wrapText="1" shrinkToFit="1"/>
    </xf>
    <xf numFmtId="180" fontId="77" fillId="28" borderId="26" xfId="0" applyNumberFormat="1" applyFont="1" applyFill="1" applyBorder="1" applyAlignment="1">
      <alignment horizontal="center" vertical="center" wrapText="1" shrinkToFit="1"/>
    </xf>
    <xf numFmtId="180" fontId="77" fillId="28" borderId="19" xfId="0" applyNumberFormat="1" applyFont="1" applyFill="1" applyBorder="1" applyAlignment="1">
      <alignment horizontal="center" vertical="center" wrapText="1" shrinkToFit="1"/>
    </xf>
    <xf numFmtId="180" fontId="77" fillId="28" borderId="35" xfId="0" applyNumberFormat="1" applyFont="1" applyFill="1" applyBorder="1" applyAlignment="1">
      <alignment horizontal="center" vertical="center" wrapText="1"/>
    </xf>
    <xf numFmtId="180" fontId="77" fillId="28" borderId="36" xfId="0" applyNumberFormat="1" applyFont="1" applyFill="1" applyBorder="1" applyAlignment="1">
      <alignment horizontal="center" vertical="center" wrapText="1"/>
    </xf>
    <xf numFmtId="180" fontId="77" fillId="28" borderId="37" xfId="0" applyNumberFormat="1" applyFont="1" applyFill="1" applyBorder="1" applyAlignment="1">
      <alignment horizontal="center" vertical="center" wrapText="1"/>
    </xf>
    <xf numFmtId="3" fontId="77" fillId="28" borderId="3" xfId="0" applyNumberFormat="1" applyFont="1" applyFill="1" applyBorder="1" applyAlignment="1">
      <alignment horizontal="center" vertical="center" wrapText="1"/>
    </xf>
    <xf numFmtId="180" fontId="77" fillId="28" borderId="39" xfId="0" applyNumberFormat="1" applyFont="1" applyFill="1" applyBorder="1" applyAlignment="1">
      <alignment horizontal="center" vertical="center" wrapText="1" shrinkToFit="1"/>
    </xf>
    <xf numFmtId="180" fontId="77" fillId="28" borderId="40" xfId="0" applyNumberFormat="1" applyFont="1" applyFill="1" applyBorder="1" applyAlignment="1">
      <alignment horizontal="center" vertical="center" wrapText="1" shrinkToFit="1"/>
    </xf>
    <xf numFmtId="180" fontId="77" fillId="28" borderId="41" xfId="0" applyNumberFormat="1" applyFont="1" applyFill="1" applyBorder="1" applyAlignment="1">
      <alignment horizontal="center" vertical="center" wrapText="1" shrinkToFit="1"/>
    </xf>
    <xf numFmtId="180" fontId="77" fillId="28" borderId="24" xfId="0" applyNumberFormat="1" applyFont="1" applyFill="1" applyBorder="1" applyAlignment="1">
      <alignment horizontal="center" vertical="center" wrapText="1" shrinkToFit="1"/>
    </xf>
    <xf numFmtId="180" fontId="77" fillId="28" borderId="0" xfId="0" applyNumberFormat="1" applyFont="1" applyFill="1" applyBorder="1" applyAlignment="1">
      <alignment horizontal="center" vertical="center" wrapText="1" shrinkToFit="1"/>
    </xf>
    <xf numFmtId="180" fontId="77" fillId="28" borderId="25" xfId="0" applyNumberFormat="1" applyFont="1" applyFill="1" applyBorder="1" applyAlignment="1">
      <alignment horizontal="center" vertical="center" wrapText="1" shrinkToFit="1"/>
    </xf>
    <xf numFmtId="180" fontId="77" fillId="28" borderId="22" xfId="0" applyNumberFormat="1" applyFont="1" applyFill="1" applyBorder="1" applyAlignment="1">
      <alignment horizontal="center" vertical="center" wrapText="1" shrinkToFit="1"/>
    </xf>
    <xf numFmtId="180" fontId="77" fillId="28" borderId="13" xfId="0" applyNumberFormat="1" applyFont="1" applyFill="1" applyBorder="1" applyAlignment="1">
      <alignment horizontal="center" vertical="center" wrapText="1" shrinkToFit="1"/>
    </xf>
    <xf numFmtId="180" fontId="77" fillId="28" borderId="23" xfId="0" applyNumberFormat="1" applyFont="1" applyFill="1" applyBorder="1" applyAlignment="1">
      <alignment horizontal="center" vertical="center" wrapText="1" shrinkToFit="1"/>
    </xf>
    <xf numFmtId="0" fontId="77" fillId="28" borderId="0" xfId="0" applyFont="1" applyFill="1" applyAlignment="1">
      <alignment horizontal="right" vertical="center"/>
    </xf>
    <xf numFmtId="180" fontId="0" fillId="0" borderId="36" xfId="0" applyNumberFormat="1" applyFont="1" applyBorder="1" applyAlignment="1">
      <alignment horizontal="left" vertical="center" wrapText="1" shrinkToFit="1"/>
    </xf>
    <xf numFmtId="180" fontId="0" fillId="0" borderId="37" xfId="0" applyNumberFormat="1" applyFont="1" applyBorder="1" applyAlignment="1">
      <alignment horizontal="left" vertical="center" wrapText="1" shrinkToFit="1"/>
    </xf>
    <xf numFmtId="0" fontId="77" fillId="28" borderId="3" xfId="0" applyNumberFormat="1" applyFont="1" applyFill="1" applyBorder="1" applyAlignment="1">
      <alignment horizontal="center" vertical="center" wrapText="1"/>
    </xf>
    <xf numFmtId="3" fontId="77" fillId="28" borderId="15" xfId="0" applyNumberFormat="1" applyFont="1" applyFill="1" applyBorder="1" applyAlignment="1">
      <alignment horizontal="center" vertical="center" wrapText="1"/>
    </xf>
    <xf numFmtId="3" fontId="77" fillId="28" borderId="17" xfId="0" applyNumberFormat="1" applyFont="1" applyFill="1" applyBorder="1" applyAlignment="1">
      <alignment horizontal="center" vertical="center" wrapText="1"/>
    </xf>
    <xf numFmtId="3" fontId="77" fillId="28" borderId="16" xfId="0" applyNumberFormat="1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right" vertical="center"/>
    </xf>
    <xf numFmtId="0" fontId="77" fillId="28" borderId="20" xfId="0" applyFont="1" applyFill="1" applyBorder="1" applyAlignment="1">
      <alignment horizontal="center" vertical="center" wrapText="1"/>
    </xf>
    <xf numFmtId="0" fontId="77" fillId="28" borderId="21" xfId="0" applyFont="1" applyFill="1" applyBorder="1" applyAlignment="1">
      <alignment horizontal="center" vertical="center" wrapText="1"/>
    </xf>
    <xf numFmtId="0" fontId="77" fillId="28" borderId="24" xfId="0" applyFont="1" applyFill="1" applyBorder="1" applyAlignment="1">
      <alignment horizontal="center" vertical="center" wrapText="1"/>
    </xf>
    <xf numFmtId="0" fontId="77" fillId="28" borderId="25" xfId="0" applyFont="1" applyFill="1" applyBorder="1" applyAlignment="1">
      <alignment horizontal="center" vertical="center" wrapText="1"/>
    </xf>
    <xf numFmtId="0" fontId="77" fillId="28" borderId="22" xfId="0" applyFont="1" applyFill="1" applyBorder="1" applyAlignment="1">
      <alignment horizontal="center" vertical="center" wrapText="1"/>
    </xf>
    <xf numFmtId="0" fontId="77" fillId="28" borderId="23" xfId="0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center" vertical="center" wrapText="1"/>
    </xf>
    <xf numFmtId="0" fontId="77" fillId="28" borderId="16" xfId="0" applyFont="1" applyFill="1" applyBorder="1" applyAlignment="1">
      <alignment horizontal="center" vertical="center" wrapText="1"/>
    </xf>
    <xf numFmtId="180" fontId="76" fillId="28" borderId="35" xfId="0" applyNumberFormat="1" applyFont="1" applyFill="1" applyBorder="1" applyAlignment="1">
      <alignment vertical="center" wrapText="1" shrinkToFit="1"/>
    </xf>
    <xf numFmtId="180" fontId="76" fillId="28" borderId="36" xfId="0" applyNumberFormat="1" applyFont="1" applyFill="1" applyBorder="1" applyAlignment="1">
      <alignment vertical="center" wrapText="1" shrinkToFit="1"/>
    </xf>
    <xf numFmtId="180" fontId="76" fillId="28" borderId="37" xfId="0" applyNumberFormat="1" applyFont="1" applyFill="1" applyBorder="1" applyAlignment="1">
      <alignment vertical="center" wrapText="1" shrinkToFit="1"/>
    </xf>
    <xf numFmtId="180" fontId="77" fillId="28" borderId="34" xfId="0" applyNumberFormat="1" applyFont="1" applyFill="1" applyBorder="1" applyAlignment="1">
      <alignment horizontal="center" vertical="center" wrapText="1" shrinkToFit="1"/>
    </xf>
    <xf numFmtId="180" fontId="77" fillId="0" borderId="34" xfId="0" applyNumberFormat="1" applyFont="1" applyFill="1" applyBorder="1" applyAlignment="1">
      <alignment horizontal="left" vertical="center" wrapText="1" shrinkToFit="1"/>
    </xf>
    <xf numFmtId="0" fontId="76" fillId="0" borderId="15" xfId="0" applyFont="1" applyFill="1" applyBorder="1" applyAlignment="1">
      <alignment horizontal="center" vertical="center"/>
    </xf>
    <xf numFmtId="0" fontId="93" fillId="0" borderId="17" xfId="0" applyFont="1" applyBorder="1" applyAlignment="1">
      <alignment horizontal="center" vertical="center"/>
    </xf>
    <xf numFmtId="0" fontId="93" fillId="0" borderId="16" xfId="0" applyFont="1" applyBorder="1" applyAlignment="1">
      <alignment horizontal="center" vertical="center"/>
    </xf>
    <xf numFmtId="0" fontId="76" fillId="28" borderId="15" xfId="0" applyFont="1" applyFill="1" applyBorder="1" applyAlignment="1">
      <alignment horizontal="center" vertical="center" wrapText="1"/>
    </xf>
    <xf numFmtId="0" fontId="93" fillId="28" borderId="17" xfId="0" applyFont="1" applyFill="1" applyBorder="1" applyAlignment="1">
      <alignment horizontal="center" vertical="center"/>
    </xf>
    <xf numFmtId="0" fontId="93" fillId="28" borderId="16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170" fontId="94" fillId="28" borderId="0" xfId="0" applyNumberFormat="1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 vertical="center"/>
    </xf>
    <xf numFmtId="0" fontId="95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6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view="pageBreakPreview" topLeftCell="A82" zoomScale="50" zoomScaleNormal="50" zoomScaleSheetLayoutView="50" workbookViewId="0">
      <selection activeCell="AD93" sqref="AD93"/>
    </sheetView>
  </sheetViews>
  <sheetFormatPr defaultRowHeight="18.75"/>
  <cols>
    <col min="1" max="1" width="99.7109375" style="152" customWidth="1"/>
    <col min="2" max="2" width="14.85546875" style="153" customWidth="1"/>
    <col min="3" max="7" width="22.42578125" style="153" customWidth="1"/>
    <col min="8" max="8" width="26.42578125" style="153" customWidth="1"/>
    <col min="9" max="9" width="31.28515625" style="153" customWidth="1"/>
    <col min="10" max="16384" width="9.140625" style="152"/>
  </cols>
  <sheetData>
    <row r="2" spans="1:9" ht="39.75" customHeight="1">
      <c r="A2" s="343" t="s">
        <v>88</v>
      </c>
      <c r="B2" s="343"/>
      <c r="C2" s="343"/>
      <c r="D2" s="343"/>
      <c r="E2" s="343"/>
      <c r="F2" s="343"/>
      <c r="G2" s="343"/>
      <c r="H2" s="343"/>
      <c r="I2" s="343"/>
    </row>
    <row r="3" spans="1:9" ht="39.75" customHeight="1">
      <c r="A3" s="343" t="s">
        <v>274</v>
      </c>
      <c r="B3" s="343"/>
      <c r="C3" s="343"/>
      <c r="D3" s="343"/>
      <c r="E3" s="343"/>
      <c r="F3" s="343"/>
      <c r="G3" s="343"/>
      <c r="H3" s="343"/>
      <c r="I3" s="343"/>
    </row>
    <row r="4" spans="1:9" ht="51.75" customHeight="1">
      <c r="C4" s="343" t="s">
        <v>298</v>
      </c>
      <c r="D4" s="343"/>
      <c r="E4" s="343"/>
    </row>
    <row r="5" spans="1:9" ht="29.25" customHeight="1">
      <c r="I5" s="154" t="s">
        <v>170</v>
      </c>
    </row>
    <row r="6" spans="1:9" ht="37.5" customHeight="1">
      <c r="A6" s="348" t="s">
        <v>54</v>
      </c>
      <c r="B6" s="348"/>
      <c r="C6" s="348"/>
      <c r="D6" s="348"/>
      <c r="E6" s="348"/>
      <c r="F6" s="348"/>
      <c r="G6" s="348"/>
      <c r="H6" s="348"/>
      <c r="I6" s="348"/>
    </row>
    <row r="7" spans="1:9" ht="22.5" customHeight="1">
      <c r="A7" s="155"/>
      <c r="B7" s="156"/>
      <c r="C7" s="156"/>
      <c r="D7" s="156"/>
      <c r="E7" s="156"/>
      <c r="F7" s="156"/>
      <c r="G7" s="156"/>
      <c r="H7" s="156" t="s">
        <v>233</v>
      </c>
      <c r="I7" s="156"/>
    </row>
    <row r="8" spans="1:9" ht="55.5" customHeight="1">
      <c r="A8" s="350" t="s">
        <v>101</v>
      </c>
      <c r="B8" s="349" t="s">
        <v>7</v>
      </c>
      <c r="C8" s="349" t="s">
        <v>139</v>
      </c>
      <c r="D8" s="349"/>
      <c r="E8" s="350" t="s">
        <v>299</v>
      </c>
      <c r="F8" s="350"/>
      <c r="G8" s="350"/>
      <c r="H8" s="350"/>
      <c r="I8" s="350"/>
    </row>
    <row r="9" spans="1:9" ht="108" customHeight="1">
      <c r="A9" s="350"/>
      <c r="B9" s="349"/>
      <c r="C9" s="206" t="s">
        <v>277</v>
      </c>
      <c r="D9" s="206" t="s">
        <v>298</v>
      </c>
      <c r="E9" s="206" t="s">
        <v>95</v>
      </c>
      <c r="F9" s="206" t="s">
        <v>91</v>
      </c>
      <c r="G9" s="157" t="s">
        <v>98</v>
      </c>
      <c r="H9" s="157" t="s">
        <v>181</v>
      </c>
      <c r="I9" s="206" t="s">
        <v>97</v>
      </c>
    </row>
    <row r="10" spans="1:9" ht="42.75" customHeight="1">
      <c r="A10" s="207">
        <v>1</v>
      </c>
      <c r="B10" s="206">
        <v>2</v>
      </c>
      <c r="C10" s="207">
        <v>3</v>
      </c>
      <c r="D10" s="206">
        <v>4</v>
      </c>
      <c r="E10" s="207">
        <v>5</v>
      </c>
      <c r="F10" s="206">
        <v>6</v>
      </c>
      <c r="G10" s="207">
        <v>7</v>
      </c>
      <c r="H10" s="206">
        <v>8</v>
      </c>
      <c r="I10" s="207">
        <v>9</v>
      </c>
    </row>
    <row r="11" spans="1:9" s="158" customFormat="1" ht="39.75" customHeight="1">
      <c r="A11" s="351" t="s">
        <v>96</v>
      </c>
      <c r="B11" s="351"/>
      <c r="C11" s="351"/>
      <c r="D11" s="351"/>
      <c r="E11" s="351"/>
      <c r="F11" s="351"/>
      <c r="G11" s="351"/>
      <c r="H11" s="351"/>
      <c r="I11" s="351"/>
    </row>
    <row r="12" spans="1:9" s="158" customFormat="1" ht="45" customHeight="1">
      <c r="A12" s="218" t="s">
        <v>79</v>
      </c>
      <c r="B12" s="219">
        <v>1000</v>
      </c>
      <c r="C12" s="192">
        <v>9976</v>
      </c>
      <c r="D12" s="192">
        <v>9729</v>
      </c>
      <c r="E12" s="192">
        <v>10801</v>
      </c>
      <c r="F12" s="192">
        <v>9729</v>
      </c>
      <c r="G12" s="192">
        <f>F12-E12</f>
        <v>-1072</v>
      </c>
      <c r="H12" s="220">
        <f>(F12/E12)*100</f>
        <v>90.074993056198508</v>
      </c>
      <c r="I12" s="221"/>
    </row>
    <row r="13" spans="1:9" s="158" customFormat="1" ht="45" customHeight="1">
      <c r="A13" s="218" t="s">
        <v>75</v>
      </c>
      <c r="B13" s="219">
        <v>1010</v>
      </c>
      <c r="C13" s="192">
        <f>SUM(C14:C21)</f>
        <v>-9181</v>
      </c>
      <c r="D13" s="192">
        <f>SUM(D14:D21)</f>
        <v>-9541</v>
      </c>
      <c r="E13" s="192">
        <f>SUM(E14:E21)</f>
        <v>-10168</v>
      </c>
      <c r="F13" s="192">
        <f>SUM(F14:F21)</f>
        <v>-9541</v>
      </c>
      <c r="G13" s="192">
        <f>F13-E13</f>
        <v>627</v>
      </c>
      <c r="H13" s="220">
        <f t="shared" ref="H13:H74" si="0">(F13/E13)*100</f>
        <v>93.833595594020451</v>
      </c>
      <c r="I13" s="221"/>
    </row>
    <row r="14" spans="1:9" s="158" customFormat="1" ht="45" customHeight="1">
      <c r="A14" s="222" t="s">
        <v>154</v>
      </c>
      <c r="B14" s="223">
        <v>1011</v>
      </c>
      <c r="C14" s="162">
        <v>-1289</v>
      </c>
      <c r="D14" s="162">
        <v>-1252</v>
      </c>
      <c r="E14" s="196">
        <v>-1680</v>
      </c>
      <c r="F14" s="162">
        <v>-1252</v>
      </c>
      <c r="G14" s="162">
        <f t="shared" ref="G14:G62" si="1">F14-E14</f>
        <v>428</v>
      </c>
      <c r="H14" s="224">
        <f t="shared" si="0"/>
        <v>74.523809523809518</v>
      </c>
      <c r="I14" s="225"/>
    </row>
    <row r="15" spans="1:9" s="158" customFormat="1" ht="36" customHeight="1">
      <c r="A15" s="222" t="s">
        <v>155</v>
      </c>
      <c r="B15" s="223">
        <v>1012</v>
      </c>
      <c r="C15" s="162">
        <v>-736</v>
      </c>
      <c r="D15" s="162">
        <v>-507</v>
      </c>
      <c r="E15" s="196">
        <v>-700</v>
      </c>
      <c r="F15" s="162">
        <v>-507</v>
      </c>
      <c r="G15" s="162">
        <f t="shared" si="1"/>
        <v>193</v>
      </c>
      <c r="H15" s="224">
        <f t="shared" si="0"/>
        <v>72.428571428571431</v>
      </c>
      <c r="I15" s="225"/>
    </row>
    <row r="16" spans="1:9" s="158" customFormat="1" ht="39" customHeight="1">
      <c r="A16" s="222" t="s">
        <v>156</v>
      </c>
      <c r="B16" s="223">
        <v>1013</v>
      </c>
      <c r="C16" s="162">
        <v>-716</v>
      </c>
      <c r="D16" s="162">
        <v>-444</v>
      </c>
      <c r="E16" s="196">
        <v>-540</v>
      </c>
      <c r="F16" s="162">
        <v>-444</v>
      </c>
      <c r="G16" s="162">
        <f t="shared" si="1"/>
        <v>96</v>
      </c>
      <c r="H16" s="224">
        <f t="shared" si="0"/>
        <v>82.222222222222214</v>
      </c>
      <c r="I16" s="225"/>
    </row>
    <row r="17" spans="1:9" s="158" customFormat="1" ht="39" customHeight="1">
      <c r="A17" s="222" t="s">
        <v>4</v>
      </c>
      <c r="B17" s="223">
        <v>1014</v>
      </c>
      <c r="C17" s="162">
        <v>-4519</v>
      </c>
      <c r="D17" s="162">
        <v>-5087</v>
      </c>
      <c r="E17" s="196">
        <v>-5040</v>
      </c>
      <c r="F17" s="162">
        <v>-5087</v>
      </c>
      <c r="G17" s="162">
        <f t="shared" si="1"/>
        <v>-47</v>
      </c>
      <c r="H17" s="224">
        <f t="shared" si="0"/>
        <v>100.93253968253968</v>
      </c>
      <c r="I17" s="225"/>
    </row>
    <row r="18" spans="1:9" s="158" customFormat="1" ht="37.5" customHeight="1">
      <c r="A18" s="222" t="s">
        <v>5</v>
      </c>
      <c r="B18" s="223">
        <v>1015</v>
      </c>
      <c r="C18" s="162">
        <v>-914</v>
      </c>
      <c r="D18" s="162">
        <v>-1031</v>
      </c>
      <c r="E18" s="196">
        <v>-1048</v>
      </c>
      <c r="F18" s="162">
        <v>-1031</v>
      </c>
      <c r="G18" s="162">
        <f t="shared" si="1"/>
        <v>17</v>
      </c>
      <c r="H18" s="224">
        <f t="shared" si="0"/>
        <v>98.377862595419856</v>
      </c>
      <c r="I18" s="225"/>
    </row>
    <row r="19" spans="1:9" s="159" customFormat="1" ht="71.25" customHeight="1">
      <c r="A19" s="222" t="s">
        <v>157</v>
      </c>
      <c r="B19" s="206">
        <v>1016</v>
      </c>
      <c r="C19" s="162">
        <v>-130</v>
      </c>
      <c r="D19" s="162">
        <v>-203</v>
      </c>
      <c r="E19" s="196">
        <v>-140</v>
      </c>
      <c r="F19" s="162">
        <v>-203</v>
      </c>
      <c r="G19" s="162">
        <f t="shared" si="1"/>
        <v>-63</v>
      </c>
      <c r="H19" s="224">
        <f t="shared" si="0"/>
        <v>145</v>
      </c>
      <c r="I19" s="222"/>
    </row>
    <row r="20" spans="1:9" s="159" customFormat="1" ht="36.75" customHeight="1">
      <c r="A20" s="222" t="s">
        <v>158</v>
      </c>
      <c r="B20" s="206">
        <v>1017</v>
      </c>
      <c r="C20" s="162">
        <v>-465</v>
      </c>
      <c r="D20" s="162">
        <v>-535</v>
      </c>
      <c r="E20" s="196">
        <v>-620</v>
      </c>
      <c r="F20" s="162">
        <v>-535</v>
      </c>
      <c r="G20" s="162">
        <f t="shared" si="1"/>
        <v>85</v>
      </c>
      <c r="H20" s="224">
        <f t="shared" si="0"/>
        <v>86.290322580645167</v>
      </c>
      <c r="I20" s="222"/>
    </row>
    <row r="21" spans="1:9" s="158" customFormat="1" ht="40.5" customHeight="1">
      <c r="A21" s="222" t="s">
        <v>159</v>
      </c>
      <c r="B21" s="223">
        <v>1018</v>
      </c>
      <c r="C21" s="162">
        <v>-412</v>
      </c>
      <c r="D21" s="162">
        <v>-482</v>
      </c>
      <c r="E21" s="196">
        <v>-400</v>
      </c>
      <c r="F21" s="162">
        <v>-482</v>
      </c>
      <c r="G21" s="162">
        <f t="shared" si="1"/>
        <v>-82</v>
      </c>
      <c r="H21" s="224">
        <f t="shared" si="0"/>
        <v>120.5</v>
      </c>
      <c r="I21" s="225"/>
    </row>
    <row r="22" spans="1:9" s="158" customFormat="1" ht="31.5" customHeight="1">
      <c r="A22" s="218" t="s">
        <v>10</v>
      </c>
      <c r="B22" s="219">
        <v>1020</v>
      </c>
      <c r="C22" s="192">
        <f>SUM(C12,C13)</f>
        <v>795</v>
      </c>
      <c r="D22" s="192">
        <f>SUM(D12,D13)</f>
        <v>188</v>
      </c>
      <c r="E22" s="192">
        <f>SUM(E12,E13)</f>
        <v>633</v>
      </c>
      <c r="F22" s="192">
        <f>SUM(F12,F13)</f>
        <v>188</v>
      </c>
      <c r="G22" s="192">
        <f t="shared" si="1"/>
        <v>-445</v>
      </c>
      <c r="H22" s="220">
        <f t="shared" si="0"/>
        <v>29.699842022116901</v>
      </c>
      <c r="I22" s="221"/>
    </row>
    <row r="23" spans="1:9" s="158" customFormat="1" ht="37.5" customHeight="1">
      <c r="A23" s="218" t="s">
        <v>85</v>
      </c>
      <c r="B23" s="219">
        <v>1030</v>
      </c>
      <c r="C23" s="192">
        <f>SUM(C24:C41,C43)</f>
        <v>-1033</v>
      </c>
      <c r="D23" s="192">
        <f>SUM(D24:D41,D43)</f>
        <v>-1317</v>
      </c>
      <c r="E23" s="192">
        <f>SUM(E24:E41,E43)</f>
        <v>-1466</v>
      </c>
      <c r="F23" s="192">
        <f>SUM(F24:F41,F43)</f>
        <v>-1317</v>
      </c>
      <c r="G23" s="192">
        <f t="shared" si="1"/>
        <v>149</v>
      </c>
      <c r="H23" s="220">
        <f t="shared" si="0"/>
        <v>89.836289222373807</v>
      </c>
      <c r="I23" s="221"/>
    </row>
    <row r="24" spans="1:9" s="158" customFormat="1" ht="42" customHeight="1">
      <c r="A24" s="222" t="s">
        <v>58</v>
      </c>
      <c r="B24" s="223">
        <v>1031</v>
      </c>
      <c r="C24" s="162" t="s">
        <v>119</v>
      </c>
      <c r="D24" s="162" t="s">
        <v>119</v>
      </c>
      <c r="E24" s="197" t="s">
        <v>119</v>
      </c>
      <c r="F24" s="162" t="s">
        <v>119</v>
      </c>
      <c r="G24" s="226" t="e">
        <f t="shared" si="1"/>
        <v>#VALUE!</v>
      </c>
      <c r="H24" s="227" t="e">
        <f t="shared" si="0"/>
        <v>#VALUE!</v>
      </c>
      <c r="I24" s="225"/>
    </row>
    <row r="25" spans="1:9" s="158" customFormat="1" ht="43.5" customHeight="1">
      <c r="A25" s="222" t="s">
        <v>80</v>
      </c>
      <c r="B25" s="223">
        <v>1032</v>
      </c>
      <c r="C25" s="162">
        <v>-15</v>
      </c>
      <c r="D25" s="162">
        <v>-30</v>
      </c>
      <c r="E25" s="197">
        <v>-15</v>
      </c>
      <c r="F25" s="162">
        <v>-30</v>
      </c>
      <c r="G25" s="162">
        <f t="shared" si="1"/>
        <v>-15</v>
      </c>
      <c r="H25" s="224">
        <f t="shared" si="0"/>
        <v>200</v>
      </c>
      <c r="I25" s="225"/>
    </row>
    <row r="26" spans="1:9" s="158" customFormat="1" ht="43.5" customHeight="1">
      <c r="A26" s="222" t="s">
        <v>9</v>
      </c>
      <c r="B26" s="223">
        <v>1033</v>
      </c>
      <c r="C26" s="162" t="s">
        <v>119</v>
      </c>
      <c r="D26" s="162" t="s">
        <v>119</v>
      </c>
      <c r="E26" s="197" t="s">
        <v>119</v>
      </c>
      <c r="F26" s="162" t="s">
        <v>119</v>
      </c>
      <c r="G26" s="226" t="e">
        <f t="shared" si="1"/>
        <v>#VALUE!</v>
      </c>
      <c r="H26" s="227" t="e">
        <f t="shared" si="0"/>
        <v>#VALUE!</v>
      </c>
      <c r="I26" s="225"/>
    </row>
    <row r="27" spans="1:9" s="158" customFormat="1" ht="48" customHeight="1">
      <c r="A27" s="222" t="s">
        <v>17</v>
      </c>
      <c r="B27" s="223">
        <v>1034</v>
      </c>
      <c r="C27" s="162" t="s">
        <v>119</v>
      </c>
      <c r="D27" s="162" t="s">
        <v>119</v>
      </c>
      <c r="E27" s="197" t="s">
        <v>119</v>
      </c>
      <c r="F27" s="162" t="s">
        <v>119</v>
      </c>
      <c r="G27" s="226" t="e">
        <f t="shared" si="1"/>
        <v>#VALUE!</v>
      </c>
      <c r="H27" s="227" t="e">
        <f t="shared" si="0"/>
        <v>#VALUE!</v>
      </c>
      <c r="I27" s="225"/>
    </row>
    <row r="28" spans="1:9" s="158" customFormat="1" ht="45" customHeight="1">
      <c r="A28" s="222" t="s">
        <v>18</v>
      </c>
      <c r="B28" s="223">
        <v>1035</v>
      </c>
      <c r="C28" s="162">
        <v>-20</v>
      </c>
      <c r="D28" s="162">
        <v>-21</v>
      </c>
      <c r="E28" s="197">
        <v>-15</v>
      </c>
      <c r="F28" s="162">
        <v>-21</v>
      </c>
      <c r="G28" s="162">
        <f t="shared" si="1"/>
        <v>-6</v>
      </c>
      <c r="H28" s="224">
        <f t="shared" si="0"/>
        <v>140</v>
      </c>
      <c r="I28" s="225"/>
    </row>
    <row r="29" spans="1:9" s="158" customFormat="1" ht="36" customHeight="1">
      <c r="A29" s="222" t="s">
        <v>19</v>
      </c>
      <c r="B29" s="223">
        <v>1036</v>
      </c>
      <c r="C29" s="162">
        <v>-673</v>
      </c>
      <c r="D29" s="162">
        <v>-894</v>
      </c>
      <c r="E29" s="197">
        <v>-1005</v>
      </c>
      <c r="F29" s="162">
        <v>-894</v>
      </c>
      <c r="G29" s="162">
        <f t="shared" si="1"/>
        <v>111</v>
      </c>
      <c r="H29" s="224">
        <f t="shared" si="0"/>
        <v>88.955223880597018</v>
      </c>
      <c r="I29" s="225"/>
    </row>
    <row r="30" spans="1:9" s="158" customFormat="1" ht="40.5" customHeight="1">
      <c r="A30" s="222" t="s">
        <v>20</v>
      </c>
      <c r="B30" s="223">
        <v>1037</v>
      </c>
      <c r="C30" s="162">
        <v>-138</v>
      </c>
      <c r="D30" s="162">
        <v>-166</v>
      </c>
      <c r="E30" s="197">
        <v>-201</v>
      </c>
      <c r="F30" s="162">
        <v>-166</v>
      </c>
      <c r="G30" s="162">
        <f t="shared" si="1"/>
        <v>35</v>
      </c>
      <c r="H30" s="224">
        <f t="shared" si="0"/>
        <v>82.587064676616919</v>
      </c>
      <c r="I30" s="225"/>
    </row>
    <row r="31" spans="1:9" s="158" customFormat="1" ht="51.75" customHeight="1">
      <c r="A31" s="222" t="s">
        <v>21</v>
      </c>
      <c r="B31" s="223">
        <v>1038</v>
      </c>
      <c r="C31" s="162">
        <v>-23</v>
      </c>
      <c r="D31" s="162">
        <v>-24</v>
      </c>
      <c r="E31" s="197">
        <v>-30</v>
      </c>
      <c r="F31" s="162">
        <v>-24</v>
      </c>
      <c r="G31" s="162">
        <f t="shared" si="1"/>
        <v>6</v>
      </c>
      <c r="H31" s="224">
        <f t="shared" si="0"/>
        <v>80</v>
      </c>
      <c r="I31" s="225"/>
    </row>
    <row r="32" spans="1:9" s="159" customFormat="1" ht="54" customHeight="1">
      <c r="A32" s="222" t="s">
        <v>22</v>
      </c>
      <c r="B32" s="223">
        <v>1039</v>
      </c>
      <c r="C32" s="162" t="s">
        <v>119</v>
      </c>
      <c r="D32" s="162" t="s">
        <v>119</v>
      </c>
      <c r="E32" s="197" t="s">
        <v>119</v>
      </c>
      <c r="F32" s="162" t="s">
        <v>119</v>
      </c>
      <c r="G32" s="226" t="e">
        <f t="shared" si="1"/>
        <v>#VALUE!</v>
      </c>
      <c r="H32" s="227" t="e">
        <f t="shared" si="0"/>
        <v>#VALUE!</v>
      </c>
      <c r="I32" s="225"/>
    </row>
    <row r="33" spans="1:9" s="158" customFormat="1" ht="37.5" customHeight="1">
      <c r="A33" s="222" t="s">
        <v>23</v>
      </c>
      <c r="B33" s="223">
        <v>1040</v>
      </c>
      <c r="C33" s="162" t="s">
        <v>119</v>
      </c>
      <c r="D33" s="162">
        <v>-1</v>
      </c>
      <c r="E33" s="197" t="s">
        <v>119</v>
      </c>
      <c r="F33" s="162">
        <v>-1</v>
      </c>
      <c r="G33" s="226" t="e">
        <f t="shared" si="1"/>
        <v>#VALUE!</v>
      </c>
      <c r="H33" s="227" t="e">
        <f t="shared" si="0"/>
        <v>#VALUE!</v>
      </c>
      <c r="I33" s="225"/>
    </row>
    <row r="34" spans="1:9" s="158" customFormat="1" ht="36" customHeight="1">
      <c r="A34" s="222" t="s">
        <v>24</v>
      </c>
      <c r="B34" s="223">
        <v>1041</v>
      </c>
      <c r="C34" s="162" t="s">
        <v>119</v>
      </c>
      <c r="D34" s="162">
        <v>-1</v>
      </c>
      <c r="E34" s="197" t="s">
        <v>119</v>
      </c>
      <c r="F34" s="162">
        <v>-1</v>
      </c>
      <c r="G34" s="226" t="e">
        <f t="shared" si="1"/>
        <v>#VALUE!</v>
      </c>
      <c r="H34" s="227" t="e">
        <f t="shared" si="0"/>
        <v>#VALUE!</v>
      </c>
      <c r="I34" s="225"/>
    </row>
    <row r="35" spans="1:9" s="158" customFormat="1" ht="36" customHeight="1">
      <c r="A35" s="222" t="s">
        <v>25</v>
      </c>
      <c r="B35" s="223">
        <v>1042</v>
      </c>
      <c r="C35" s="162">
        <v>-7</v>
      </c>
      <c r="D35" s="162">
        <v>-13</v>
      </c>
      <c r="E35" s="197">
        <v>-15</v>
      </c>
      <c r="F35" s="162">
        <v>-13</v>
      </c>
      <c r="G35" s="162">
        <f t="shared" si="1"/>
        <v>2</v>
      </c>
      <c r="H35" s="224">
        <f t="shared" si="0"/>
        <v>86.666666666666671</v>
      </c>
      <c r="I35" s="225"/>
    </row>
    <row r="36" spans="1:9" s="158" customFormat="1" ht="36" customHeight="1">
      <c r="A36" s="222" t="s">
        <v>40</v>
      </c>
      <c r="B36" s="223">
        <v>1043</v>
      </c>
      <c r="C36" s="162">
        <v>-1</v>
      </c>
      <c r="D36" s="162">
        <v>-3</v>
      </c>
      <c r="E36" s="197">
        <v>-15</v>
      </c>
      <c r="F36" s="162">
        <v>-3</v>
      </c>
      <c r="G36" s="162">
        <f t="shared" si="1"/>
        <v>12</v>
      </c>
      <c r="H36" s="224">
        <f t="shared" si="0"/>
        <v>20</v>
      </c>
      <c r="I36" s="225"/>
    </row>
    <row r="37" spans="1:9" s="158" customFormat="1" ht="36" customHeight="1">
      <c r="A37" s="222" t="s">
        <v>26</v>
      </c>
      <c r="B37" s="223">
        <v>1044</v>
      </c>
      <c r="C37" s="162" t="s">
        <v>119</v>
      </c>
      <c r="D37" s="162" t="s">
        <v>119</v>
      </c>
      <c r="E37" s="197" t="s">
        <v>119</v>
      </c>
      <c r="F37" s="162" t="s">
        <v>119</v>
      </c>
      <c r="G37" s="226" t="e">
        <f t="shared" si="1"/>
        <v>#VALUE!</v>
      </c>
      <c r="H37" s="227" t="e">
        <f t="shared" si="0"/>
        <v>#VALUE!</v>
      </c>
      <c r="I37" s="225"/>
    </row>
    <row r="38" spans="1:9" s="158" customFormat="1" ht="36" customHeight="1">
      <c r="A38" s="222" t="s">
        <v>27</v>
      </c>
      <c r="B38" s="223">
        <v>1045</v>
      </c>
      <c r="C38" s="162" t="s">
        <v>119</v>
      </c>
      <c r="D38" s="162" t="s">
        <v>119</v>
      </c>
      <c r="E38" s="197" t="s">
        <v>119</v>
      </c>
      <c r="F38" s="162" t="s">
        <v>119</v>
      </c>
      <c r="G38" s="226" t="e">
        <f t="shared" si="1"/>
        <v>#VALUE!</v>
      </c>
      <c r="H38" s="227" t="e">
        <f t="shared" si="0"/>
        <v>#VALUE!</v>
      </c>
      <c r="I38" s="225"/>
    </row>
    <row r="39" spans="1:9" s="158" customFormat="1" ht="42" customHeight="1">
      <c r="A39" s="222" t="s">
        <v>28</v>
      </c>
      <c r="B39" s="223">
        <v>1046</v>
      </c>
      <c r="C39" s="162" t="s">
        <v>119</v>
      </c>
      <c r="D39" s="162" t="s">
        <v>119</v>
      </c>
      <c r="E39" s="197" t="s">
        <v>119</v>
      </c>
      <c r="F39" s="162" t="s">
        <v>119</v>
      </c>
      <c r="G39" s="226" t="e">
        <f t="shared" si="1"/>
        <v>#VALUE!</v>
      </c>
      <c r="H39" s="227" t="e">
        <f t="shared" si="0"/>
        <v>#VALUE!</v>
      </c>
      <c r="I39" s="225"/>
    </row>
    <row r="40" spans="1:9" s="158" customFormat="1" ht="40.5" customHeight="1">
      <c r="A40" s="222" t="s">
        <v>29</v>
      </c>
      <c r="B40" s="223">
        <v>1047</v>
      </c>
      <c r="C40" s="162" t="s">
        <v>119</v>
      </c>
      <c r="D40" s="162" t="s">
        <v>119</v>
      </c>
      <c r="E40" s="197">
        <v>-15</v>
      </c>
      <c r="F40" s="162" t="s">
        <v>119</v>
      </c>
      <c r="G40" s="226" t="e">
        <f t="shared" si="1"/>
        <v>#VALUE!</v>
      </c>
      <c r="H40" s="227" t="e">
        <f t="shared" si="0"/>
        <v>#VALUE!</v>
      </c>
      <c r="I40" s="225"/>
    </row>
    <row r="41" spans="1:9" s="159" customFormat="1" ht="65.25" customHeight="1">
      <c r="A41" s="222" t="s">
        <v>44</v>
      </c>
      <c r="B41" s="223">
        <v>1048</v>
      </c>
      <c r="C41" s="162">
        <v>-2</v>
      </c>
      <c r="D41" s="162">
        <v>-2</v>
      </c>
      <c r="E41" s="197">
        <v>-5</v>
      </c>
      <c r="F41" s="162">
        <v>-2</v>
      </c>
      <c r="G41" s="162">
        <f t="shared" si="1"/>
        <v>3</v>
      </c>
      <c r="H41" s="224">
        <f t="shared" si="0"/>
        <v>40</v>
      </c>
      <c r="I41" s="225"/>
    </row>
    <row r="42" spans="1:9" s="158" customFormat="1" ht="36" customHeight="1">
      <c r="A42" s="222" t="s">
        <v>30</v>
      </c>
      <c r="B42" s="223" t="s">
        <v>179</v>
      </c>
      <c r="C42" s="162" t="s">
        <v>119</v>
      </c>
      <c r="D42" s="162" t="s">
        <v>119</v>
      </c>
      <c r="E42" s="197" t="s">
        <v>119</v>
      </c>
      <c r="F42" s="162" t="s">
        <v>119</v>
      </c>
      <c r="G42" s="226" t="e">
        <f t="shared" si="1"/>
        <v>#VALUE!</v>
      </c>
      <c r="H42" s="227" t="e">
        <f t="shared" si="0"/>
        <v>#VALUE!</v>
      </c>
      <c r="I42" s="225"/>
    </row>
    <row r="43" spans="1:9" s="158" customFormat="1" ht="36" customHeight="1">
      <c r="A43" s="222" t="s">
        <v>60</v>
      </c>
      <c r="B43" s="223">
        <v>1049</v>
      </c>
      <c r="C43" s="162">
        <v>-154</v>
      </c>
      <c r="D43" s="162">
        <v>-162</v>
      </c>
      <c r="E43" s="197">
        <v>-150</v>
      </c>
      <c r="F43" s="162">
        <v>-162</v>
      </c>
      <c r="G43" s="162">
        <f t="shared" si="1"/>
        <v>-12</v>
      </c>
      <c r="H43" s="224">
        <f t="shared" si="0"/>
        <v>108</v>
      </c>
      <c r="I43" s="225"/>
    </row>
    <row r="44" spans="1:9" s="158" customFormat="1" ht="36.75" customHeight="1">
      <c r="A44" s="218" t="s">
        <v>86</v>
      </c>
      <c r="B44" s="228">
        <v>1060</v>
      </c>
      <c r="C44" s="192">
        <f>SUM(C45:C51)</f>
        <v>-5</v>
      </c>
      <c r="D44" s="192">
        <f>SUM(D45:D51)</f>
        <v>-4</v>
      </c>
      <c r="E44" s="192">
        <f>SUM(E45:E51)</f>
        <v>-20</v>
      </c>
      <c r="F44" s="192">
        <f>SUM(F45:F51)</f>
        <v>-4</v>
      </c>
      <c r="G44" s="192">
        <f t="shared" si="1"/>
        <v>16</v>
      </c>
      <c r="H44" s="192">
        <f t="shared" si="0"/>
        <v>20</v>
      </c>
      <c r="I44" s="228"/>
    </row>
    <row r="45" spans="1:9" s="158" customFormat="1" ht="36" customHeight="1">
      <c r="A45" s="222" t="s">
        <v>76</v>
      </c>
      <c r="B45" s="223">
        <v>1061</v>
      </c>
      <c r="C45" s="162" t="s">
        <v>119</v>
      </c>
      <c r="D45" s="162" t="s">
        <v>119</v>
      </c>
      <c r="E45" s="162" t="s">
        <v>119</v>
      </c>
      <c r="F45" s="162" t="s">
        <v>119</v>
      </c>
      <c r="G45" s="226" t="e">
        <f t="shared" si="1"/>
        <v>#VALUE!</v>
      </c>
      <c r="H45" s="227" t="e">
        <f t="shared" si="0"/>
        <v>#VALUE!</v>
      </c>
      <c r="I45" s="225"/>
    </row>
    <row r="46" spans="1:9" s="158" customFormat="1" ht="36" customHeight="1">
      <c r="A46" s="222" t="s">
        <v>77</v>
      </c>
      <c r="B46" s="223">
        <v>1062</v>
      </c>
      <c r="C46" s="162" t="s">
        <v>119</v>
      </c>
      <c r="D46" s="162" t="s">
        <v>119</v>
      </c>
      <c r="E46" s="162" t="s">
        <v>119</v>
      </c>
      <c r="F46" s="162" t="s">
        <v>119</v>
      </c>
      <c r="G46" s="226" t="e">
        <f t="shared" si="1"/>
        <v>#VALUE!</v>
      </c>
      <c r="H46" s="227" t="e">
        <f t="shared" si="0"/>
        <v>#VALUE!</v>
      </c>
      <c r="I46" s="225"/>
    </row>
    <row r="47" spans="1:9" s="158" customFormat="1" ht="36" customHeight="1">
      <c r="A47" s="222" t="s">
        <v>19</v>
      </c>
      <c r="B47" s="223">
        <v>1063</v>
      </c>
      <c r="C47" s="162" t="s">
        <v>119</v>
      </c>
      <c r="D47" s="162" t="s">
        <v>119</v>
      </c>
      <c r="E47" s="162" t="s">
        <v>119</v>
      </c>
      <c r="F47" s="162" t="s">
        <v>119</v>
      </c>
      <c r="G47" s="226" t="e">
        <f t="shared" si="1"/>
        <v>#VALUE!</v>
      </c>
      <c r="H47" s="227" t="e">
        <f t="shared" si="0"/>
        <v>#VALUE!</v>
      </c>
      <c r="I47" s="225"/>
    </row>
    <row r="48" spans="1:9" s="158" customFormat="1" ht="36" customHeight="1">
      <c r="A48" s="222" t="s">
        <v>20</v>
      </c>
      <c r="B48" s="223">
        <v>1064</v>
      </c>
      <c r="C48" s="162" t="s">
        <v>119</v>
      </c>
      <c r="D48" s="162" t="s">
        <v>119</v>
      </c>
      <c r="E48" s="162" t="s">
        <v>119</v>
      </c>
      <c r="F48" s="162" t="s">
        <v>119</v>
      </c>
      <c r="G48" s="226" t="e">
        <f t="shared" si="1"/>
        <v>#VALUE!</v>
      </c>
      <c r="H48" s="227" t="e">
        <f t="shared" si="0"/>
        <v>#VALUE!</v>
      </c>
      <c r="I48" s="225"/>
    </row>
    <row r="49" spans="1:9" s="158" customFormat="1" ht="36" customHeight="1">
      <c r="A49" s="222" t="s">
        <v>39</v>
      </c>
      <c r="B49" s="223">
        <v>1065</v>
      </c>
      <c r="C49" s="162" t="s">
        <v>119</v>
      </c>
      <c r="D49" s="162" t="s">
        <v>119</v>
      </c>
      <c r="E49" s="162" t="s">
        <v>119</v>
      </c>
      <c r="F49" s="162" t="s">
        <v>119</v>
      </c>
      <c r="G49" s="226" t="e">
        <f t="shared" si="1"/>
        <v>#VALUE!</v>
      </c>
      <c r="H49" s="227" t="e">
        <f t="shared" si="0"/>
        <v>#VALUE!</v>
      </c>
      <c r="I49" s="225"/>
    </row>
    <row r="50" spans="1:9" s="158" customFormat="1" ht="36" customHeight="1">
      <c r="A50" s="222" t="s">
        <v>47</v>
      </c>
      <c r="B50" s="223">
        <v>1066</v>
      </c>
      <c r="C50" s="162" t="s">
        <v>119</v>
      </c>
      <c r="D50" s="162">
        <v>-1</v>
      </c>
      <c r="E50" s="162">
        <v>-10</v>
      </c>
      <c r="F50" s="162">
        <v>-1</v>
      </c>
      <c r="G50" s="226">
        <f t="shared" si="1"/>
        <v>9</v>
      </c>
      <c r="H50" s="227">
        <f t="shared" si="0"/>
        <v>10</v>
      </c>
      <c r="I50" s="225"/>
    </row>
    <row r="51" spans="1:9" s="158" customFormat="1" ht="36" customHeight="1">
      <c r="A51" s="222" t="s">
        <v>65</v>
      </c>
      <c r="B51" s="223">
        <v>1067</v>
      </c>
      <c r="C51" s="162">
        <v>-5</v>
      </c>
      <c r="D51" s="162">
        <v>-3</v>
      </c>
      <c r="E51" s="162">
        <v>-10</v>
      </c>
      <c r="F51" s="162">
        <v>-3</v>
      </c>
      <c r="G51" s="162">
        <f t="shared" si="1"/>
        <v>7</v>
      </c>
      <c r="H51" s="224">
        <f t="shared" si="0"/>
        <v>30</v>
      </c>
      <c r="I51" s="225"/>
    </row>
    <row r="52" spans="1:9" s="158" customFormat="1" ht="44.25" customHeight="1">
      <c r="A52" s="229" t="s">
        <v>125</v>
      </c>
      <c r="B52" s="228">
        <v>1070</v>
      </c>
      <c r="C52" s="192">
        <f>SUM(C53:C55)</f>
        <v>813</v>
      </c>
      <c r="D52" s="192">
        <f>SUM(D53:D55)</f>
        <v>524</v>
      </c>
      <c r="E52" s="192">
        <f>SUM(E53:E55)</f>
        <v>1500</v>
      </c>
      <c r="F52" s="192">
        <f>SUM(F53:F55)</f>
        <v>524</v>
      </c>
      <c r="G52" s="192">
        <f>F52-E52</f>
        <v>-976</v>
      </c>
      <c r="H52" s="192">
        <f t="shared" si="0"/>
        <v>34.93333333333333</v>
      </c>
      <c r="I52" s="229"/>
    </row>
    <row r="53" spans="1:9" s="158" customFormat="1" ht="36" customHeight="1">
      <c r="A53" s="222" t="s">
        <v>83</v>
      </c>
      <c r="B53" s="223">
        <v>1071</v>
      </c>
      <c r="C53" s="162">
        <v>0</v>
      </c>
      <c r="D53" s="162">
        <v>0</v>
      </c>
      <c r="E53" s="162">
        <v>0</v>
      </c>
      <c r="F53" s="162">
        <v>0</v>
      </c>
      <c r="G53" s="162">
        <f t="shared" si="1"/>
        <v>0</v>
      </c>
      <c r="H53" s="227" t="e">
        <f t="shared" si="0"/>
        <v>#DIV/0!</v>
      </c>
      <c r="I53" s="225"/>
    </row>
    <row r="54" spans="1:9" s="158" customFormat="1" ht="36" customHeight="1">
      <c r="A54" s="222" t="s">
        <v>133</v>
      </c>
      <c r="B54" s="223">
        <v>1072</v>
      </c>
      <c r="C54" s="162">
        <v>0</v>
      </c>
      <c r="D54" s="162">
        <v>0</v>
      </c>
      <c r="E54" s="162">
        <v>0</v>
      </c>
      <c r="F54" s="162">
        <v>0</v>
      </c>
      <c r="G54" s="162">
        <f t="shared" si="1"/>
        <v>0</v>
      </c>
      <c r="H54" s="227" t="e">
        <f t="shared" si="0"/>
        <v>#DIV/0!</v>
      </c>
      <c r="I54" s="225"/>
    </row>
    <row r="55" spans="1:9" s="158" customFormat="1" ht="36" customHeight="1">
      <c r="A55" s="222" t="s">
        <v>126</v>
      </c>
      <c r="B55" s="223">
        <v>1073</v>
      </c>
      <c r="C55" s="162">
        <v>813</v>
      </c>
      <c r="D55" s="162">
        <v>524</v>
      </c>
      <c r="E55" s="162">
        <v>1500</v>
      </c>
      <c r="F55" s="162">
        <v>524</v>
      </c>
      <c r="G55" s="162">
        <f t="shared" si="1"/>
        <v>-976</v>
      </c>
      <c r="H55" s="224">
        <f t="shared" si="0"/>
        <v>34.93333333333333</v>
      </c>
      <c r="I55" s="225"/>
    </row>
    <row r="56" spans="1:9" s="158" customFormat="1" ht="44.25" customHeight="1">
      <c r="A56" s="229" t="s">
        <v>48</v>
      </c>
      <c r="B56" s="228">
        <v>1080</v>
      </c>
      <c r="C56" s="192">
        <f>SUM(C57:C62)</f>
        <v>-382</v>
      </c>
      <c r="D56" s="192">
        <f>SUM(D57:D62)</f>
        <v>-434</v>
      </c>
      <c r="E56" s="192">
        <f>SUM(E57:E62)</f>
        <v>-1000</v>
      </c>
      <c r="F56" s="192">
        <f>SUM(F57:F62)</f>
        <v>-434</v>
      </c>
      <c r="G56" s="192">
        <f t="shared" si="1"/>
        <v>566</v>
      </c>
      <c r="H56" s="192">
        <f t="shared" si="0"/>
        <v>43.4</v>
      </c>
      <c r="I56" s="229"/>
    </row>
    <row r="57" spans="1:9" s="158" customFormat="1" ht="36" customHeight="1">
      <c r="A57" s="222" t="s">
        <v>83</v>
      </c>
      <c r="B57" s="223">
        <v>1081</v>
      </c>
      <c r="C57" s="162">
        <v>0</v>
      </c>
      <c r="D57" s="162">
        <v>0</v>
      </c>
      <c r="E57" s="162">
        <v>0</v>
      </c>
      <c r="F57" s="162">
        <v>0</v>
      </c>
      <c r="G57" s="162">
        <f t="shared" si="1"/>
        <v>0</v>
      </c>
      <c r="H57" s="227" t="e">
        <f t="shared" si="0"/>
        <v>#DIV/0!</v>
      </c>
      <c r="I57" s="225"/>
    </row>
    <row r="58" spans="1:9" s="158" customFormat="1" ht="36" customHeight="1">
      <c r="A58" s="222" t="s">
        <v>152</v>
      </c>
      <c r="B58" s="223">
        <v>1082</v>
      </c>
      <c r="C58" s="162">
        <v>0</v>
      </c>
      <c r="D58" s="162">
        <v>0</v>
      </c>
      <c r="E58" s="162">
        <v>0</v>
      </c>
      <c r="F58" s="162">
        <v>0</v>
      </c>
      <c r="G58" s="162">
        <f t="shared" si="1"/>
        <v>0</v>
      </c>
      <c r="H58" s="227" t="e">
        <f t="shared" si="0"/>
        <v>#DIV/0!</v>
      </c>
      <c r="I58" s="225"/>
    </row>
    <row r="59" spans="1:9" s="158" customFormat="1" ht="36" customHeight="1">
      <c r="A59" s="222" t="s">
        <v>43</v>
      </c>
      <c r="B59" s="223">
        <v>1083</v>
      </c>
      <c r="C59" s="162" t="s">
        <v>119</v>
      </c>
      <c r="D59" s="162" t="s">
        <v>119</v>
      </c>
      <c r="E59" s="162" t="s">
        <v>119</v>
      </c>
      <c r="F59" s="162" t="s">
        <v>119</v>
      </c>
      <c r="G59" s="226" t="e">
        <f t="shared" si="1"/>
        <v>#VALUE!</v>
      </c>
      <c r="H59" s="227" t="e">
        <f t="shared" si="0"/>
        <v>#VALUE!</v>
      </c>
      <c r="I59" s="225"/>
    </row>
    <row r="60" spans="1:9" s="158" customFormat="1" ht="36" customHeight="1">
      <c r="A60" s="222" t="s">
        <v>31</v>
      </c>
      <c r="B60" s="223">
        <v>1084</v>
      </c>
      <c r="C60" s="162" t="s">
        <v>119</v>
      </c>
      <c r="D60" s="162" t="s">
        <v>119</v>
      </c>
      <c r="E60" s="162" t="s">
        <v>119</v>
      </c>
      <c r="F60" s="162" t="s">
        <v>119</v>
      </c>
      <c r="G60" s="226" t="e">
        <f t="shared" si="1"/>
        <v>#VALUE!</v>
      </c>
      <c r="H60" s="227" t="e">
        <f t="shared" si="0"/>
        <v>#VALUE!</v>
      </c>
      <c r="I60" s="225"/>
    </row>
    <row r="61" spans="1:9" s="158" customFormat="1" ht="36" customHeight="1">
      <c r="A61" s="222" t="s">
        <v>38</v>
      </c>
      <c r="B61" s="223">
        <v>1085</v>
      </c>
      <c r="C61" s="162" t="s">
        <v>119</v>
      </c>
      <c r="D61" s="162" t="s">
        <v>119</v>
      </c>
      <c r="E61" s="162" t="s">
        <v>119</v>
      </c>
      <c r="F61" s="162" t="s">
        <v>119</v>
      </c>
      <c r="G61" s="226" t="e">
        <f t="shared" si="1"/>
        <v>#VALUE!</v>
      </c>
      <c r="H61" s="227" t="e">
        <f t="shared" si="0"/>
        <v>#VALUE!</v>
      </c>
      <c r="I61" s="225"/>
    </row>
    <row r="62" spans="1:9" s="158" customFormat="1" ht="36" customHeight="1">
      <c r="A62" s="222" t="s">
        <v>93</v>
      </c>
      <c r="B62" s="223">
        <v>1086</v>
      </c>
      <c r="C62" s="162">
        <v>-382</v>
      </c>
      <c r="D62" s="162">
        <v>-434</v>
      </c>
      <c r="E62" s="162">
        <v>-1000</v>
      </c>
      <c r="F62" s="162">
        <v>-434</v>
      </c>
      <c r="G62" s="162">
        <f t="shared" si="1"/>
        <v>566</v>
      </c>
      <c r="H62" s="224">
        <f t="shared" si="0"/>
        <v>43.4</v>
      </c>
      <c r="I62" s="225"/>
    </row>
    <row r="63" spans="1:9" s="158" customFormat="1" ht="44.25" customHeight="1">
      <c r="A63" s="229" t="s">
        <v>3</v>
      </c>
      <c r="B63" s="228">
        <v>1100</v>
      </c>
      <c r="C63" s="192">
        <f>SUM(C22,C23,C44,C52,C56)</f>
        <v>188</v>
      </c>
      <c r="D63" s="192">
        <f>SUM(D22,D23,D44,D52,D56)</f>
        <v>-1043</v>
      </c>
      <c r="E63" s="192">
        <f>SUM(E22,E23,E44,E52,E56)</f>
        <v>-353</v>
      </c>
      <c r="F63" s="192">
        <f>SUM(F22,F23,F44,F52,F56)</f>
        <v>-1043</v>
      </c>
      <c r="G63" s="192">
        <f t="shared" ref="G63:G81" si="2">F63-E63</f>
        <v>-690</v>
      </c>
      <c r="H63" s="192">
        <f t="shared" si="0"/>
        <v>295.46742209631731</v>
      </c>
      <c r="I63" s="229"/>
    </row>
    <row r="64" spans="1:9" s="158" customFormat="1" ht="43.5" customHeight="1">
      <c r="A64" s="222" t="s">
        <v>294</v>
      </c>
      <c r="B64" s="223">
        <v>1110</v>
      </c>
      <c r="C64" s="162">
        <v>516</v>
      </c>
      <c r="D64" s="162">
        <v>774</v>
      </c>
      <c r="E64" s="162">
        <v>345</v>
      </c>
      <c r="F64" s="162">
        <v>774</v>
      </c>
      <c r="G64" s="162">
        <f t="shared" si="2"/>
        <v>429</v>
      </c>
      <c r="H64" s="224">
        <f t="shared" si="0"/>
        <v>224.3478260869565</v>
      </c>
      <c r="I64" s="225"/>
    </row>
    <row r="65" spans="1:9" s="158" customFormat="1" ht="45" customHeight="1">
      <c r="A65" s="222" t="s">
        <v>311</v>
      </c>
      <c r="B65" s="223">
        <v>1120</v>
      </c>
      <c r="C65" s="162" t="s">
        <v>119</v>
      </c>
      <c r="D65" s="162" t="s">
        <v>119</v>
      </c>
      <c r="E65" s="162" t="s">
        <v>119</v>
      </c>
      <c r="F65" s="162" t="s">
        <v>119</v>
      </c>
      <c r="G65" s="226" t="e">
        <f>F65-E65</f>
        <v>#VALUE!</v>
      </c>
      <c r="H65" s="227" t="e">
        <f t="shared" si="0"/>
        <v>#VALUE!</v>
      </c>
      <c r="I65" s="225"/>
    </row>
    <row r="66" spans="1:9" s="158" customFormat="1" ht="44.25" customHeight="1">
      <c r="A66" s="229" t="s">
        <v>59</v>
      </c>
      <c r="B66" s="228">
        <v>1130</v>
      </c>
      <c r="C66" s="192">
        <v>0</v>
      </c>
      <c r="D66" s="192">
        <v>0</v>
      </c>
      <c r="E66" s="192">
        <v>0</v>
      </c>
      <c r="F66" s="192">
        <v>0</v>
      </c>
      <c r="G66" s="230">
        <f t="shared" si="2"/>
        <v>0</v>
      </c>
      <c r="H66" s="230" t="e">
        <f t="shared" si="0"/>
        <v>#DIV/0!</v>
      </c>
      <c r="I66" s="229"/>
    </row>
    <row r="67" spans="1:9" s="158" customFormat="1" ht="38.25" customHeight="1">
      <c r="A67" s="229" t="s">
        <v>327</v>
      </c>
      <c r="B67" s="228">
        <v>1140</v>
      </c>
      <c r="C67" s="192">
        <v>-68</v>
      </c>
      <c r="D67" s="192">
        <v>-52</v>
      </c>
      <c r="E67" s="192">
        <v>-62</v>
      </c>
      <c r="F67" s="192">
        <v>-52</v>
      </c>
      <c r="G67" s="192">
        <f t="shared" si="2"/>
        <v>10</v>
      </c>
      <c r="H67" s="192">
        <f t="shared" si="0"/>
        <v>83.870967741935488</v>
      </c>
      <c r="I67" s="229"/>
    </row>
    <row r="68" spans="1:9" s="158" customFormat="1" ht="44.25" customHeight="1">
      <c r="A68" s="229" t="s">
        <v>127</v>
      </c>
      <c r="B68" s="228">
        <v>1150</v>
      </c>
      <c r="C68" s="192">
        <f>SUM(C69:C70)</f>
        <v>60</v>
      </c>
      <c r="D68" s="192">
        <f>SUM(D69:D70)</f>
        <v>94</v>
      </c>
      <c r="E68" s="192">
        <f>SUM(E69:E70)</f>
        <v>70</v>
      </c>
      <c r="F68" s="192">
        <f>SUM(F69:F70)</f>
        <v>94</v>
      </c>
      <c r="G68" s="192">
        <f t="shared" si="2"/>
        <v>24</v>
      </c>
      <c r="H68" s="192">
        <f t="shared" si="0"/>
        <v>134.28571428571428</v>
      </c>
      <c r="I68" s="229"/>
    </row>
    <row r="69" spans="1:9" s="158" customFormat="1" ht="36" customHeight="1">
      <c r="A69" s="222" t="s">
        <v>83</v>
      </c>
      <c r="B69" s="223">
        <v>1151</v>
      </c>
      <c r="C69" s="162"/>
      <c r="D69" s="162"/>
      <c r="E69" s="162"/>
      <c r="F69" s="162"/>
      <c r="G69" s="162">
        <f t="shared" si="2"/>
        <v>0</v>
      </c>
      <c r="H69" s="227" t="e">
        <f t="shared" si="0"/>
        <v>#DIV/0!</v>
      </c>
      <c r="I69" s="225"/>
    </row>
    <row r="70" spans="1:9" s="158" customFormat="1" ht="49.5" customHeight="1">
      <c r="A70" s="222" t="s">
        <v>275</v>
      </c>
      <c r="B70" s="223">
        <v>1152</v>
      </c>
      <c r="C70" s="162">
        <v>60</v>
      </c>
      <c r="D70" s="162">
        <v>94</v>
      </c>
      <c r="E70" s="162">
        <v>70</v>
      </c>
      <c r="F70" s="162">
        <v>94</v>
      </c>
      <c r="G70" s="162"/>
      <c r="H70" s="224">
        <f t="shared" si="0"/>
        <v>134.28571428571428</v>
      </c>
      <c r="I70" s="225"/>
    </row>
    <row r="71" spans="1:9" s="158" customFormat="1" ht="38.25" customHeight="1">
      <c r="A71" s="229" t="s">
        <v>128</v>
      </c>
      <c r="B71" s="228">
        <v>1160</v>
      </c>
      <c r="C71" s="192">
        <f>SUM(C72:C73)</f>
        <v>0</v>
      </c>
      <c r="D71" s="192">
        <f>SUM(D72:D73)</f>
        <v>-160</v>
      </c>
      <c r="E71" s="192">
        <f>SUM(E72:E73)</f>
        <v>0</v>
      </c>
      <c r="F71" s="192">
        <f>SUM(F72:F73)</f>
        <v>-160</v>
      </c>
      <c r="G71" s="192">
        <f t="shared" si="2"/>
        <v>-160</v>
      </c>
      <c r="H71" s="230" t="e">
        <f t="shared" si="0"/>
        <v>#DIV/0!</v>
      </c>
      <c r="I71" s="229"/>
    </row>
    <row r="72" spans="1:9" s="158" customFormat="1" ht="37.5" customHeight="1">
      <c r="A72" s="222" t="s">
        <v>83</v>
      </c>
      <c r="B72" s="223">
        <v>1161</v>
      </c>
      <c r="C72" s="162" t="s">
        <v>119</v>
      </c>
      <c r="D72" s="162" t="s">
        <v>119</v>
      </c>
      <c r="E72" s="162" t="s">
        <v>119</v>
      </c>
      <c r="F72" s="162" t="s">
        <v>119</v>
      </c>
      <c r="G72" s="162"/>
      <c r="H72" s="227" t="e">
        <f t="shared" si="0"/>
        <v>#VALUE!</v>
      </c>
      <c r="I72" s="225"/>
    </row>
    <row r="73" spans="1:9" s="158" customFormat="1" ht="45" customHeight="1">
      <c r="A73" s="222" t="s">
        <v>328</v>
      </c>
      <c r="B73" s="223">
        <v>1162</v>
      </c>
      <c r="C73" s="162" t="s">
        <v>119</v>
      </c>
      <c r="D73" s="162">
        <v>-160</v>
      </c>
      <c r="E73" s="162" t="s">
        <v>119</v>
      </c>
      <c r="F73" s="162">
        <v>-160</v>
      </c>
      <c r="G73" s="226" t="e">
        <f t="shared" si="2"/>
        <v>#VALUE!</v>
      </c>
      <c r="H73" s="227" t="e">
        <f t="shared" si="0"/>
        <v>#VALUE!</v>
      </c>
      <c r="I73" s="225"/>
    </row>
    <row r="74" spans="1:9" s="158" customFormat="1" ht="36" customHeight="1">
      <c r="A74" s="218" t="s">
        <v>53</v>
      </c>
      <c r="B74" s="219">
        <v>1170</v>
      </c>
      <c r="C74" s="192">
        <f>SUM(C63,C64,C65,C66,C67,C68,C71)</f>
        <v>696</v>
      </c>
      <c r="D74" s="192">
        <f>SUM(D63,D64,D65,D66,D67,D68,D71)</f>
        <v>-387</v>
      </c>
      <c r="E74" s="192">
        <f>SUM(E63,E64,E65,E66,E67,E68,E71)</f>
        <v>0</v>
      </c>
      <c r="F74" s="192">
        <f>SUM(F63,F64,F65,F66,F67,F68,F71)</f>
        <v>-387</v>
      </c>
      <c r="G74" s="192">
        <f t="shared" si="2"/>
        <v>-387</v>
      </c>
      <c r="H74" s="231" t="e">
        <f t="shared" si="0"/>
        <v>#DIV/0!</v>
      </c>
      <c r="I74" s="221"/>
    </row>
    <row r="75" spans="1:9" s="158" customFormat="1" ht="39" customHeight="1">
      <c r="A75" s="222" t="s">
        <v>120</v>
      </c>
      <c r="B75" s="223">
        <v>1180</v>
      </c>
      <c r="C75" s="162">
        <v>-16</v>
      </c>
      <c r="D75" s="162" t="s">
        <v>119</v>
      </c>
      <c r="E75" s="162" t="s">
        <v>119</v>
      </c>
      <c r="F75" s="162" t="s">
        <v>119</v>
      </c>
      <c r="G75" s="226" t="e">
        <f t="shared" si="2"/>
        <v>#VALUE!</v>
      </c>
      <c r="H75" s="227" t="e">
        <f t="shared" ref="H75:H99" si="3">(F75/E75)*100</f>
        <v>#VALUE!</v>
      </c>
      <c r="I75" s="225"/>
    </row>
    <row r="76" spans="1:9" s="158" customFormat="1" ht="39" customHeight="1">
      <c r="A76" s="222" t="s">
        <v>121</v>
      </c>
      <c r="B76" s="223">
        <v>1181</v>
      </c>
      <c r="C76" s="162"/>
      <c r="D76" s="162"/>
      <c r="E76" s="162"/>
      <c r="F76" s="162"/>
      <c r="G76" s="226"/>
      <c r="H76" s="227" t="e">
        <f t="shared" si="3"/>
        <v>#DIV/0!</v>
      </c>
      <c r="I76" s="225"/>
    </row>
    <row r="77" spans="1:9" s="158" customFormat="1" ht="39" customHeight="1">
      <c r="A77" s="222" t="s">
        <v>122</v>
      </c>
      <c r="B77" s="223">
        <v>1190</v>
      </c>
      <c r="C77" s="162"/>
      <c r="D77" s="162"/>
      <c r="E77" s="162"/>
      <c r="F77" s="162"/>
      <c r="G77" s="226"/>
      <c r="H77" s="227" t="e">
        <f t="shared" si="3"/>
        <v>#DIV/0!</v>
      </c>
      <c r="I77" s="225"/>
    </row>
    <row r="78" spans="1:9" s="158" customFormat="1" ht="39" customHeight="1">
      <c r="A78" s="222" t="s">
        <v>123</v>
      </c>
      <c r="B78" s="223">
        <v>1191</v>
      </c>
      <c r="C78" s="162" t="s">
        <v>119</v>
      </c>
      <c r="D78" s="162" t="s">
        <v>119</v>
      </c>
      <c r="E78" s="162" t="s">
        <v>119</v>
      </c>
      <c r="F78" s="162" t="s">
        <v>119</v>
      </c>
      <c r="G78" s="226" t="e">
        <f t="shared" si="2"/>
        <v>#VALUE!</v>
      </c>
      <c r="H78" s="227" t="e">
        <f t="shared" si="3"/>
        <v>#VALUE!</v>
      </c>
      <c r="I78" s="225"/>
    </row>
    <row r="79" spans="1:9" s="158" customFormat="1" ht="38.25" customHeight="1">
      <c r="A79" s="229" t="s">
        <v>132</v>
      </c>
      <c r="B79" s="228">
        <v>1200</v>
      </c>
      <c r="C79" s="192">
        <f>SUM(C74,C75,C76,C77,C78)</f>
        <v>680</v>
      </c>
      <c r="D79" s="192">
        <f>SUM(D74,D75,D76,D77,D78)</f>
        <v>-387</v>
      </c>
      <c r="E79" s="192">
        <f>SUM(E74,E75,E76,E77,E78)</f>
        <v>0</v>
      </c>
      <c r="F79" s="192">
        <f>SUM(F74,F75,F76,F77,F78)</f>
        <v>-387</v>
      </c>
      <c r="G79" s="192">
        <f t="shared" si="2"/>
        <v>-387</v>
      </c>
      <c r="H79" s="230" t="e">
        <f t="shared" si="3"/>
        <v>#DIV/0!</v>
      </c>
      <c r="I79" s="229"/>
    </row>
    <row r="80" spans="1:9" s="158" customFormat="1" ht="39" customHeight="1">
      <c r="A80" s="222" t="s">
        <v>11</v>
      </c>
      <c r="B80" s="223">
        <v>1201</v>
      </c>
      <c r="C80" s="162">
        <v>680</v>
      </c>
      <c r="D80" s="162"/>
      <c r="E80" s="162">
        <v>0</v>
      </c>
      <c r="F80" s="162"/>
      <c r="G80" s="162">
        <f t="shared" si="2"/>
        <v>0</v>
      </c>
      <c r="H80" s="227" t="e">
        <f t="shared" si="3"/>
        <v>#DIV/0!</v>
      </c>
      <c r="I80" s="225"/>
    </row>
    <row r="81" spans="1:9" s="158" customFormat="1" ht="39" customHeight="1">
      <c r="A81" s="222" t="s">
        <v>12</v>
      </c>
      <c r="B81" s="223">
        <v>1202</v>
      </c>
      <c r="C81" s="162">
        <v>0</v>
      </c>
      <c r="D81" s="162" t="s">
        <v>332</v>
      </c>
      <c r="E81" s="162" t="s">
        <v>119</v>
      </c>
      <c r="F81" s="162">
        <v>-387</v>
      </c>
      <c r="G81" s="226" t="e">
        <f t="shared" si="2"/>
        <v>#VALUE!</v>
      </c>
      <c r="H81" s="227" t="e">
        <f t="shared" si="3"/>
        <v>#VALUE!</v>
      </c>
      <c r="I81" s="225"/>
    </row>
    <row r="82" spans="1:9" s="158" customFormat="1" ht="38.25" customHeight="1">
      <c r="A82" s="229" t="s">
        <v>8</v>
      </c>
      <c r="B82" s="228">
        <v>1210</v>
      </c>
      <c r="C82" s="192">
        <f>SUM(C12,C52,C64,C66,C68,C76,C77)</f>
        <v>11365</v>
      </c>
      <c r="D82" s="192">
        <f>SUM(D12,D52,D64,D66,D68,D76,D77)</f>
        <v>11121</v>
      </c>
      <c r="E82" s="192">
        <f>SUM(E12,E52,E64,E66,E68,E76,E77)</f>
        <v>12716</v>
      </c>
      <c r="F82" s="192">
        <f>SUM(F12,F52,F64,F66,F68,F76,F77)</f>
        <v>11121</v>
      </c>
      <c r="G82" s="192">
        <f>F82-E82</f>
        <v>-1595</v>
      </c>
      <c r="H82" s="192">
        <f t="shared" si="3"/>
        <v>87.456747404844293</v>
      </c>
      <c r="I82" s="229"/>
    </row>
    <row r="83" spans="1:9" s="158" customFormat="1" ht="39.75" customHeight="1">
      <c r="A83" s="229" t="s">
        <v>63</v>
      </c>
      <c r="B83" s="228">
        <v>1220</v>
      </c>
      <c r="C83" s="192">
        <f>SUM(C13,C23,C44,C56,C65,C67,C71,C75,C78)</f>
        <v>-10685</v>
      </c>
      <c r="D83" s="192">
        <f>SUM(D13,D23,D44,D56,D65,D67,D71,D75,D78)</f>
        <v>-11508</v>
      </c>
      <c r="E83" s="192">
        <f>SUM(E13,E23,E44,E56,E65,E67,E71,E75,E78)</f>
        <v>-12716</v>
      </c>
      <c r="F83" s="192">
        <f>SUM(F13,F23,F44,F56,F65,F67,F71,F75,F78)</f>
        <v>-11508</v>
      </c>
      <c r="G83" s="192">
        <f>F83-E83</f>
        <v>1208</v>
      </c>
      <c r="H83" s="192">
        <f t="shared" si="3"/>
        <v>90.50015728216421</v>
      </c>
      <c r="I83" s="229"/>
    </row>
    <row r="84" spans="1:9" s="158" customFormat="1" ht="39" customHeight="1">
      <c r="A84" s="222" t="s">
        <v>94</v>
      </c>
      <c r="B84" s="223">
        <v>1230</v>
      </c>
      <c r="C84" s="162"/>
      <c r="D84" s="162"/>
      <c r="E84" s="162"/>
      <c r="F84" s="162"/>
      <c r="G84" s="162">
        <f>F84-E84</f>
        <v>0</v>
      </c>
      <c r="H84" s="227" t="e">
        <f t="shared" si="3"/>
        <v>#DIV/0!</v>
      </c>
      <c r="I84" s="225"/>
    </row>
    <row r="85" spans="1:9" s="158" customFormat="1" ht="36.75" customHeight="1">
      <c r="A85" s="229" t="s">
        <v>74</v>
      </c>
      <c r="B85" s="229"/>
      <c r="C85" s="192"/>
      <c r="D85" s="192"/>
      <c r="E85" s="192"/>
      <c r="F85" s="192"/>
      <c r="G85" s="192"/>
      <c r="H85" s="192"/>
      <c r="I85" s="229"/>
    </row>
    <row r="86" spans="1:9" s="158" customFormat="1" ht="39" customHeight="1">
      <c r="A86" s="222" t="s">
        <v>100</v>
      </c>
      <c r="B86" s="223">
        <v>1300</v>
      </c>
      <c r="C86" s="162">
        <f>C63</f>
        <v>188</v>
      </c>
      <c r="D86" s="162">
        <f>D63</f>
        <v>-1043</v>
      </c>
      <c r="E86" s="162">
        <f>E63</f>
        <v>-353</v>
      </c>
      <c r="F86" s="162">
        <f>F63</f>
        <v>-1043</v>
      </c>
      <c r="G86" s="162">
        <f t="shared" ref="G86:G92" si="4">F86-E86</f>
        <v>-690</v>
      </c>
      <c r="H86" s="224">
        <f t="shared" si="3"/>
        <v>295.46742209631731</v>
      </c>
      <c r="I86" s="225"/>
    </row>
    <row r="87" spans="1:9" s="158" customFormat="1" ht="39" customHeight="1">
      <c r="A87" s="222" t="s">
        <v>134</v>
      </c>
      <c r="B87" s="223">
        <v>1301</v>
      </c>
      <c r="C87" s="162">
        <f>C97</f>
        <v>488</v>
      </c>
      <c r="D87" s="162">
        <f>D97</f>
        <v>559</v>
      </c>
      <c r="E87" s="162">
        <f>E97</f>
        <v>650</v>
      </c>
      <c r="F87" s="162">
        <f>F97</f>
        <v>559</v>
      </c>
      <c r="G87" s="162">
        <f t="shared" si="4"/>
        <v>-91</v>
      </c>
      <c r="H87" s="224">
        <f t="shared" si="3"/>
        <v>86</v>
      </c>
      <c r="I87" s="225"/>
    </row>
    <row r="88" spans="1:9" s="158" customFormat="1" ht="39" customHeight="1">
      <c r="A88" s="222" t="s">
        <v>135</v>
      </c>
      <c r="B88" s="223">
        <v>1302</v>
      </c>
      <c r="C88" s="162">
        <f>C53</f>
        <v>0</v>
      </c>
      <c r="D88" s="162">
        <f>D53</f>
        <v>0</v>
      </c>
      <c r="E88" s="162">
        <f>E53</f>
        <v>0</v>
      </c>
      <c r="F88" s="162">
        <f>F53</f>
        <v>0</v>
      </c>
      <c r="G88" s="162">
        <f t="shared" si="4"/>
        <v>0</v>
      </c>
      <c r="H88" s="227" t="e">
        <f t="shared" si="3"/>
        <v>#DIV/0!</v>
      </c>
      <c r="I88" s="225"/>
    </row>
    <row r="89" spans="1:9" s="158" customFormat="1" ht="39" customHeight="1">
      <c r="A89" s="222" t="s">
        <v>136</v>
      </c>
      <c r="B89" s="223">
        <v>1303</v>
      </c>
      <c r="C89" s="162">
        <f>C57</f>
        <v>0</v>
      </c>
      <c r="D89" s="162">
        <f>D57</f>
        <v>0</v>
      </c>
      <c r="E89" s="162">
        <f>E57</f>
        <v>0</v>
      </c>
      <c r="F89" s="162">
        <f>F57</f>
        <v>0</v>
      </c>
      <c r="G89" s="162">
        <f t="shared" si="4"/>
        <v>0</v>
      </c>
      <c r="H89" s="227" t="e">
        <f t="shared" si="3"/>
        <v>#DIV/0!</v>
      </c>
      <c r="I89" s="225"/>
    </row>
    <row r="90" spans="1:9" s="158" customFormat="1" ht="39" customHeight="1">
      <c r="A90" s="222" t="s">
        <v>137</v>
      </c>
      <c r="B90" s="223">
        <v>1304</v>
      </c>
      <c r="C90" s="162">
        <f>C54</f>
        <v>0</v>
      </c>
      <c r="D90" s="162">
        <f>D54</f>
        <v>0</v>
      </c>
      <c r="E90" s="162">
        <f>E54</f>
        <v>0</v>
      </c>
      <c r="F90" s="162">
        <f>F54</f>
        <v>0</v>
      </c>
      <c r="G90" s="162"/>
      <c r="H90" s="227" t="e">
        <f t="shared" si="3"/>
        <v>#DIV/0!</v>
      </c>
      <c r="I90" s="225"/>
    </row>
    <row r="91" spans="1:9" s="158" customFormat="1" ht="39" customHeight="1">
      <c r="A91" s="222" t="s">
        <v>138</v>
      </c>
      <c r="B91" s="223">
        <v>1305</v>
      </c>
      <c r="C91" s="162">
        <f>C58</f>
        <v>0</v>
      </c>
      <c r="D91" s="162">
        <f>D58</f>
        <v>0</v>
      </c>
      <c r="E91" s="162">
        <f>E58</f>
        <v>0</v>
      </c>
      <c r="F91" s="162">
        <f>F58</f>
        <v>0</v>
      </c>
      <c r="G91" s="162">
        <f t="shared" si="4"/>
        <v>0</v>
      </c>
      <c r="H91" s="227" t="e">
        <f t="shared" si="3"/>
        <v>#DIV/0!</v>
      </c>
      <c r="I91" s="225"/>
    </row>
    <row r="92" spans="1:9" s="158" customFormat="1" ht="27.75" customHeight="1">
      <c r="A92" s="229" t="s">
        <v>71</v>
      </c>
      <c r="B92" s="228">
        <v>1310</v>
      </c>
      <c r="C92" s="192">
        <f>C86+C87-C88-C89-C90-C91</f>
        <v>676</v>
      </c>
      <c r="D92" s="192">
        <f>D86+D87-D88-D89-D90-D91</f>
        <v>-484</v>
      </c>
      <c r="E92" s="192">
        <f>E86+E87-E88-E89-E90-E91</f>
        <v>297</v>
      </c>
      <c r="F92" s="192">
        <f>F86+F87-F88-F89-F90-F91</f>
        <v>-484</v>
      </c>
      <c r="G92" s="192">
        <f t="shared" si="4"/>
        <v>-781</v>
      </c>
      <c r="H92" s="192">
        <f t="shared" si="3"/>
        <v>-162.96296296296296</v>
      </c>
      <c r="I92" s="229"/>
    </row>
    <row r="93" spans="1:9" s="158" customFormat="1" ht="39" customHeight="1">
      <c r="A93" s="222" t="s">
        <v>87</v>
      </c>
      <c r="B93" s="223"/>
      <c r="C93" s="162"/>
      <c r="D93" s="162"/>
      <c r="E93" s="162"/>
      <c r="F93" s="162"/>
      <c r="G93" s="162"/>
      <c r="H93" s="224"/>
      <c r="I93" s="225"/>
    </row>
    <row r="94" spans="1:9" s="158" customFormat="1" ht="39" customHeight="1">
      <c r="A94" s="222" t="s">
        <v>230</v>
      </c>
      <c r="B94" s="223">
        <v>1400</v>
      </c>
      <c r="C94" s="162">
        <v>3118</v>
      </c>
      <c r="D94" s="162">
        <v>2561</v>
      </c>
      <c r="E94" s="198">
        <v>3843</v>
      </c>
      <c r="F94" s="162">
        <v>2561</v>
      </c>
      <c r="G94" s="162">
        <f t="shared" ref="G94:G99" si="5">F94-E94</f>
        <v>-1282</v>
      </c>
      <c r="H94" s="224">
        <f t="shared" si="3"/>
        <v>66.640645329169928</v>
      </c>
      <c r="I94" s="225"/>
    </row>
    <row r="95" spans="1:9" s="158" customFormat="1" ht="39" customHeight="1">
      <c r="A95" s="222" t="s">
        <v>4</v>
      </c>
      <c r="B95" s="223">
        <v>1410</v>
      </c>
      <c r="C95" s="162">
        <v>5226</v>
      </c>
      <c r="D95" s="162">
        <v>6073</v>
      </c>
      <c r="E95" s="196">
        <v>6105</v>
      </c>
      <c r="F95" s="162">
        <v>6073</v>
      </c>
      <c r="G95" s="162">
        <f t="shared" si="5"/>
        <v>-32</v>
      </c>
      <c r="H95" s="224">
        <f t="shared" si="3"/>
        <v>99.475839475839479</v>
      </c>
      <c r="I95" s="225"/>
    </row>
    <row r="96" spans="1:9" s="158" customFormat="1" ht="39" customHeight="1">
      <c r="A96" s="222" t="s">
        <v>5</v>
      </c>
      <c r="B96" s="223">
        <v>1420</v>
      </c>
      <c r="C96" s="162">
        <v>1068</v>
      </c>
      <c r="D96" s="162">
        <v>1226</v>
      </c>
      <c r="E96" s="196">
        <v>1299</v>
      </c>
      <c r="F96" s="162">
        <v>1226</v>
      </c>
      <c r="G96" s="162">
        <f t="shared" si="5"/>
        <v>-73</v>
      </c>
      <c r="H96" s="224">
        <f t="shared" si="3"/>
        <v>94.380292532717476</v>
      </c>
      <c r="I96" s="225"/>
    </row>
    <row r="97" spans="1:9" s="158" customFormat="1" ht="39" customHeight="1">
      <c r="A97" s="222" t="s">
        <v>6</v>
      </c>
      <c r="B97" s="223">
        <v>1430</v>
      </c>
      <c r="C97" s="162">
        <v>488</v>
      </c>
      <c r="D97" s="162">
        <v>559</v>
      </c>
      <c r="E97" s="196">
        <v>650</v>
      </c>
      <c r="F97" s="162">
        <v>559</v>
      </c>
      <c r="G97" s="162">
        <f t="shared" si="5"/>
        <v>-91</v>
      </c>
      <c r="H97" s="224">
        <f t="shared" si="3"/>
        <v>86</v>
      </c>
      <c r="I97" s="225"/>
    </row>
    <row r="98" spans="1:9" s="158" customFormat="1" ht="39" customHeight="1">
      <c r="A98" s="222" t="s">
        <v>14</v>
      </c>
      <c r="B98" s="223">
        <v>1440</v>
      </c>
      <c r="C98" s="162">
        <v>701</v>
      </c>
      <c r="D98" s="162">
        <v>877</v>
      </c>
      <c r="E98" s="196">
        <v>757</v>
      </c>
      <c r="F98" s="162">
        <v>877</v>
      </c>
      <c r="G98" s="162">
        <f t="shared" si="5"/>
        <v>120</v>
      </c>
      <c r="H98" s="224">
        <f t="shared" si="3"/>
        <v>115.85204755614267</v>
      </c>
      <c r="I98" s="225"/>
    </row>
    <row r="99" spans="1:9" s="158" customFormat="1" ht="39" customHeight="1">
      <c r="A99" s="218" t="s">
        <v>34</v>
      </c>
      <c r="B99" s="219">
        <v>1450</v>
      </c>
      <c r="C99" s="192">
        <f>SUM(C94,C95:C98)</f>
        <v>10601</v>
      </c>
      <c r="D99" s="192">
        <f>SUM(D94,D95:D98)</f>
        <v>11296</v>
      </c>
      <c r="E99" s="192">
        <f>SUM(E94,E95:E98)</f>
        <v>12654</v>
      </c>
      <c r="F99" s="192">
        <f>SUM(F94,F95:F98)</f>
        <v>11296</v>
      </c>
      <c r="G99" s="192">
        <f t="shared" si="5"/>
        <v>-1358</v>
      </c>
      <c r="H99" s="220">
        <f t="shared" si="3"/>
        <v>89.268215584005063</v>
      </c>
      <c r="I99" s="221"/>
    </row>
    <row r="100" spans="1:9" s="158" customFormat="1" ht="20.25">
      <c r="A100" s="232"/>
      <c r="B100" s="233"/>
      <c r="C100" s="233"/>
      <c r="D100" s="233"/>
      <c r="E100" s="233"/>
      <c r="F100" s="233"/>
      <c r="G100" s="233"/>
      <c r="H100" s="233"/>
      <c r="I100" s="233"/>
    </row>
    <row r="101" spans="1:9" ht="27.75" customHeight="1">
      <c r="A101" s="234" t="s">
        <v>317</v>
      </c>
      <c r="B101" s="235"/>
      <c r="C101" s="346" t="s">
        <v>57</v>
      </c>
      <c r="D101" s="346"/>
      <c r="E101" s="236"/>
      <c r="F101" s="347" t="s">
        <v>318</v>
      </c>
      <c r="G101" s="347"/>
      <c r="H101" s="347"/>
      <c r="I101" s="237"/>
    </row>
    <row r="102" spans="1:9" s="159" customFormat="1">
      <c r="A102" s="153" t="s">
        <v>180</v>
      </c>
      <c r="B102" s="152"/>
      <c r="C102" s="344" t="s">
        <v>114</v>
      </c>
      <c r="D102" s="344"/>
      <c r="E102" s="152"/>
      <c r="F102" s="345" t="s">
        <v>55</v>
      </c>
      <c r="G102" s="345"/>
      <c r="H102" s="345"/>
    </row>
    <row r="103" spans="1:9">
      <c r="A103" s="160"/>
    </row>
    <row r="104" spans="1:9">
      <c r="A104" s="160"/>
    </row>
    <row r="105" spans="1:9">
      <c r="A105" s="160"/>
    </row>
    <row r="106" spans="1:9">
      <c r="A106" s="160"/>
    </row>
    <row r="107" spans="1:9">
      <c r="A107" s="160"/>
    </row>
    <row r="108" spans="1:9">
      <c r="A108" s="160"/>
    </row>
    <row r="109" spans="1:9">
      <c r="A109" s="160"/>
    </row>
    <row r="110" spans="1:9">
      <c r="A110" s="160"/>
    </row>
    <row r="111" spans="1:9">
      <c r="A111" s="160"/>
    </row>
    <row r="112" spans="1:9">
      <c r="A112" s="160"/>
    </row>
    <row r="113" spans="1:1">
      <c r="A113" s="160"/>
    </row>
    <row r="114" spans="1:1">
      <c r="A114" s="160"/>
    </row>
    <row r="115" spans="1:1">
      <c r="A115" s="160"/>
    </row>
    <row r="116" spans="1:1">
      <c r="A116" s="160"/>
    </row>
    <row r="117" spans="1:1">
      <c r="A117" s="160"/>
    </row>
    <row r="118" spans="1:1">
      <c r="A118" s="160"/>
    </row>
    <row r="119" spans="1:1">
      <c r="A119" s="160"/>
    </row>
    <row r="120" spans="1:1">
      <c r="A120" s="160"/>
    </row>
    <row r="121" spans="1:1">
      <c r="A121" s="160"/>
    </row>
    <row r="122" spans="1:1">
      <c r="A122" s="160"/>
    </row>
    <row r="123" spans="1:1">
      <c r="A123" s="160"/>
    </row>
    <row r="124" spans="1:1">
      <c r="A124" s="160"/>
    </row>
    <row r="125" spans="1:1">
      <c r="A125" s="160"/>
    </row>
    <row r="126" spans="1:1">
      <c r="A126" s="160"/>
    </row>
    <row r="127" spans="1:1">
      <c r="A127" s="160"/>
    </row>
    <row r="128" spans="1:1">
      <c r="A128" s="160"/>
    </row>
    <row r="129" spans="1:1">
      <c r="A129" s="160"/>
    </row>
    <row r="130" spans="1:1">
      <c r="A130" s="160"/>
    </row>
    <row r="131" spans="1:1">
      <c r="A131" s="160"/>
    </row>
    <row r="132" spans="1:1">
      <c r="A132" s="160"/>
    </row>
    <row r="133" spans="1:1">
      <c r="A133" s="160"/>
    </row>
    <row r="134" spans="1:1">
      <c r="A134" s="160"/>
    </row>
    <row r="135" spans="1:1">
      <c r="A135" s="160"/>
    </row>
    <row r="136" spans="1:1">
      <c r="A136" s="160"/>
    </row>
    <row r="137" spans="1:1">
      <c r="A137" s="160"/>
    </row>
    <row r="138" spans="1:1">
      <c r="A138" s="160"/>
    </row>
    <row r="139" spans="1:1">
      <c r="A139" s="160"/>
    </row>
    <row r="140" spans="1:1">
      <c r="A140" s="160"/>
    </row>
    <row r="141" spans="1:1">
      <c r="A141" s="160"/>
    </row>
    <row r="142" spans="1:1">
      <c r="A142" s="160"/>
    </row>
    <row r="143" spans="1:1">
      <c r="A143" s="160"/>
    </row>
    <row r="144" spans="1:1">
      <c r="A144" s="160"/>
    </row>
    <row r="145" spans="1:1">
      <c r="A145" s="160"/>
    </row>
    <row r="146" spans="1:1">
      <c r="A146" s="160"/>
    </row>
    <row r="147" spans="1:1">
      <c r="A147" s="160"/>
    </row>
    <row r="148" spans="1:1">
      <c r="A148" s="160"/>
    </row>
    <row r="149" spans="1:1">
      <c r="A149" s="160"/>
    </row>
    <row r="150" spans="1:1">
      <c r="A150" s="160"/>
    </row>
    <row r="151" spans="1:1">
      <c r="A151" s="160"/>
    </row>
    <row r="152" spans="1:1">
      <c r="A152" s="160"/>
    </row>
    <row r="153" spans="1:1">
      <c r="A153" s="160"/>
    </row>
    <row r="154" spans="1:1">
      <c r="A154" s="160"/>
    </row>
    <row r="155" spans="1:1">
      <c r="A155" s="160"/>
    </row>
    <row r="156" spans="1:1">
      <c r="A156" s="160"/>
    </row>
    <row r="157" spans="1:1">
      <c r="A157" s="160"/>
    </row>
    <row r="158" spans="1:1">
      <c r="A158" s="160"/>
    </row>
    <row r="159" spans="1:1">
      <c r="A159" s="160"/>
    </row>
    <row r="160" spans="1:1">
      <c r="A160" s="160"/>
    </row>
    <row r="161" spans="1:1">
      <c r="A161" s="161"/>
    </row>
    <row r="162" spans="1:1">
      <c r="A162" s="161"/>
    </row>
    <row r="163" spans="1:1">
      <c r="A163" s="161"/>
    </row>
    <row r="164" spans="1:1">
      <c r="A164" s="161"/>
    </row>
    <row r="165" spans="1:1">
      <c r="A165" s="161"/>
    </row>
    <row r="166" spans="1:1">
      <c r="A166" s="161"/>
    </row>
    <row r="167" spans="1:1">
      <c r="A167" s="161"/>
    </row>
    <row r="168" spans="1:1">
      <c r="A168" s="161"/>
    </row>
    <row r="169" spans="1:1">
      <c r="A169" s="161"/>
    </row>
    <row r="170" spans="1:1">
      <c r="A170" s="161"/>
    </row>
    <row r="171" spans="1:1">
      <c r="A171" s="161"/>
    </row>
    <row r="172" spans="1:1">
      <c r="A172" s="161"/>
    </row>
    <row r="173" spans="1:1">
      <c r="A173" s="161"/>
    </row>
    <row r="174" spans="1:1">
      <c r="A174" s="161"/>
    </row>
    <row r="175" spans="1:1">
      <c r="A175" s="161"/>
    </row>
    <row r="176" spans="1:1">
      <c r="A176" s="161"/>
    </row>
    <row r="177" spans="1:1">
      <c r="A177" s="161"/>
    </row>
    <row r="178" spans="1:1">
      <c r="A178" s="161"/>
    </row>
    <row r="179" spans="1:1">
      <c r="A179" s="161"/>
    </row>
    <row r="180" spans="1:1">
      <c r="A180" s="161"/>
    </row>
    <row r="181" spans="1:1">
      <c r="A181" s="161"/>
    </row>
    <row r="182" spans="1:1">
      <c r="A182" s="161"/>
    </row>
    <row r="183" spans="1:1">
      <c r="A183" s="161"/>
    </row>
    <row r="184" spans="1:1">
      <c r="A184" s="161"/>
    </row>
    <row r="185" spans="1:1">
      <c r="A185" s="161"/>
    </row>
    <row r="186" spans="1:1">
      <c r="A186" s="161"/>
    </row>
    <row r="187" spans="1:1">
      <c r="A187" s="161"/>
    </row>
    <row r="188" spans="1:1">
      <c r="A188" s="161"/>
    </row>
    <row r="189" spans="1:1">
      <c r="A189" s="161"/>
    </row>
    <row r="190" spans="1:1">
      <c r="A190" s="161"/>
    </row>
    <row r="191" spans="1:1">
      <c r="A191" s="161"/>
    </row>
    <row r="192" spans="1:1">
      <c r="A192" s="161"/>
    </row>
    <row r="193" spans="1:1">
      <c r="A193" s="161"/>
    </row>
    <row r="194" spans="1:1">
      <c r="A194" s="161"/>
    </row>
    <row r="195" spans="1:1">
      <c r="A195" s="161"/>
    </row>
    <row r="196" spans="1:1">
      <c r="A196" s="161"/>
    </row>
    <row r="197" spans="1:1">
      <c r="A197" s="161"/>
    </row>
    <row r="198" spans="1:1">
      <c r="A198" s="161"/>
    </row>
    <row r="199" spans="1:1">
      <c r="A199" s="161"/>
    </row>
    <row r="200" spans="1:1">
      <c r="A200" s="161"/>
    </row>
    <row r="201" spans="1:1">
      <c r="A201" s="161"/>
    </row>
    <row r="202" spans="1:1">
      <c r="A202" s="161"/>
    </row>
    <row r="203" spans="1:1">
      <c r="A203" s="161"/>
    </row>
    <row r="204" spans="1:1">
      <c r="A204" s="161"/>
    </row>
    <row r="205" spans="1:1">
      <c r="A205" s="161"/>
    </row>
    <row r="206" spans="1:1">
      <c r="A206" s="161"/>
    </row>
    <row r="207" spans="1:1">
      <c r="A207" s="161"/>
    </row>
    <row r="208" spans="1:1">
      <c r="A208" s="161"/>
    </row>
    <row r="209" spans="1:1">
      <c r="A209" s="161"/>
    </row>
    <row r="210" spans="1:1">
      <c r="A210" s="161"/>
    </row>
    <row r="211" spans="1:1">
      <c r="A211" s="161"/>
    </row>
    <row r="212" spans="1:1">
      <c r="A212" s="161"/>
    </row>
    <row r="213" spans="1:1">
      <c r="A213" s="161"/>
    </row>
    <row r="214" spans="1:1">
      <c r="A214" s="161"/>
    </row>
    <row r="215" spans="1:1">
      <c r="A215" s="161"/>
    </row>
    <row r="216" spans="1:1">
      <c r="A216" s="161"/>
    </row>
    <row r="217" spans="1:1">
      <c r="A217" s="161"/>
    </row>
    <row r="218" spans="1:1">
      <c r="A218" s="161"/>
    </row>
    <row r="219" spans="1:1">
      <c r="A219" s="161"/>
    </row>
    <row r="220" spans="1:1">
      <c r="A220" s="161"/>
    </row>
    <row r="221" spans="1:1">
      <c r="A221" s="161"/>
    </row>
    <row r="222" spans="1:1">
      <c r="A222" s="161"/>
    </row>
    <row r="223" spans="1:1">
      <c r="A223" s="161"/>
    </row>
    <row r="224" spans="1:1">
      <c r="A224" s="161"/>
    </row>
    <row r="225" spans="1:1">
      <c r="A225" s="161"/>
    </row>
    <row r="226" spans="1:1">
      <c r="A226" s="161"/>
    </row>
    <row r="227" spans="1:1">
      <c r="A227" s="161"/>
    </row>
    <row r="228" spans="1:1">
      <c r="A228" s="161"/>
    </row>
    <row r="229" spans="1:1">
      <c r="A229" s="161"/>
    </row>
    <row r="230" spans="1:1">
      <c r="A230" s="161"/>
    </row>
    <row r="231" spans="1:1">
      <c r="A231" s="161"/>
    </row>
    <row r="232" spans="1:1">
      <c r="A232" s="161"/>
    </row>
    <row r="233" spans="1:1">
      <c r="A233" s="161"/>
    </row>
    <row r="234" spans="1:1">
      <c r="A234" s="161"/>
    </row>
    <row r="235" spans="1:1">
      <c r="A235" s="161"/>
    </row>
    <row r="236" spans="1:1">
      <c r="A236" s="161"/>
    </row>
    <row r="237" spans="1:1">
      <c r="A237" s="161"/>
    </row>
    <row r="238" spans="1:1">
      <c r="A238" s="161"/>
    </row>
    <row r="239" spans="1:1">
      <c r="A239" s="161"/>
    </row>
    <row r="240" spans="1:1">
      <c r="A240" s="161"/>
    </row>
    <row r="241" spans="1:1">
      <c r="A241" s="161"/>
    </row>
    <row r="242" spans="1:1">
      <c r="A242" s="161"/>
    </row>
    <row r="243" spans="1:1">
      <c r="A243" s="161"/>
    </row>
    <row r="244" spans="1:1">
      <c r="A244" s="161"/>
    </row>
    <row r="245" spans="1:1">
      <c r="A245" s="161"/>
    </row>
    <row r="246" spans="1:1">
      <c r="A246" s="161"/>
    </row>
    <row r="247" spans="1:1">
      <c r="A247" s="161"/>
    </row>
    <row r="248" spans="1:1">
      <c r="A248" s="161"/>
    </row>
    <row r="249" spans="1:1">
      <c r="A249" s="161"/>
    </row>
    <row r="250" spans="1:1">
      <c r="A250" s="161"/>
    </row>
    <row r="251" spans="1:1">
      <c r="A251" s="161"/>
    </row>
    <row r="252" spans="1:1">
      <c r="A252" s="161"/>
    </row>
    <row r="253" spans="1:1">
      <c r="A253" s="161"/>
    </row>
    <row r="254" spans="1:1">
      <c r="A254" s="161"/>
    </row>
    <row r="255" spans="1:1">
      <c r="A255" s="161"/>
    </row>
    <row r="256" spans="1:1">
      <c r="A256" s="161"/>
    </row>
    <row r="257" spans="1:1">
      <c r="A257" s="161"/>
    </row>
    <row r="258" spans="1:1">
      <c r="A258" s="161"/>
    </row>
    <row r="259" spans="1:1">
      <c r="A259" s="161"/>
    </row>
    <row r="260" spans="1:1">
      <c r="A260" s="161"/>
    </row>
    <row r="261" spans="1:1">
      <c r="A261" s="161"/>
    </row>
    <row r="262" spans="1:1">
      <c r="A262" s="161"/>
    </row>
    <row r="263" spans="1:1">
      <c r="A263" s="161"/>
    </row>
    <row r="264" spans="1:1">
      <c r="A264" s="161"/>
    </row>
    <row r="265" spans="1:1">
      <c r="A265" s="161"/>
    </row>
    <row r="266" spans="1:1">
      <c r="A266" s="161"/>
    </row>
    <row r="267" spans="1:1">
      <c r="A267" s="161"/>
    </row>
    <row r="268" spans="1:1">
      <c r="A268" s="161"/>
    </row>
    <row r="269" spans="1:1">
      <c r="A269" s="161"/>
    </row>
    <row r="270" spans="1:1">
      <c r="A270" s="161"/>
    </row>
    <row r="271" spans="1:1">
      <c r="A271" s="161"/>
    </row>
    <row r="272" spans="1:1">
      <c r="A272" s="161"/>
    </row>
    <row r="273" spans="1:1">
      <c r="A273" s="161"/>
    </row>
    <row r="274" spans="1:1">
      <c r="A274" s="161"/>
    </row>
    <row r="275" spans="1:1">
      <c r="A275" s="161"/>
    </row>
    <row r="276" spans="1:1">
      <c r="A276" s="161"/>
    </row>
    <row r="277" spans="1:1">
      <c r="A277" s="161"/>
    </row>
    <row r="278" spans="1:1">
      <c r="A278" s="161"/>
    </row>
    <row r="279" spans="1:1">
      <c r="A279" s="161"/>
    </row>
    <row r="280" spans="1:1">
      <c r="A280" s="161"/>
    </row>
    <row r="281" spans="1:1">
      <c r="A281" s="161"/>
    </row>
    <row r="282" spans="1:1">
      <c r="A282" s="161"/>
    </row>
    <row r="283" spans="1:1">
      <c r="A283" s="161"/>
    </row>
    <row r="284" spans="1:1">
      <c r="A284" s="161"/>
    </row>
    <row r="285" spans="1:1">
      <c r="A285" s="161"/>
    </row>
    <row r="286" spans="1:1">
      <c r="A286" s="161"/>
    </row>
    <row r="287" spans="1:1">
      <c r="A287" s="161"/>
    </row>
    <row r="288" spans="1:1">
      <c r="A288" s="161"/>
    </row>
    <row r="289" spans="1:1">
      <c r="A289" s="161"/>
    </row>
    <row r="290" spans="1:1">
      <c r="A290" s="161"/>
    </row>
    <row r="291" spans="1:1">
      <c r="A291" s="161"/>
    </row>
    <row r="292" spans="1:1">
      <c r="A292" s="161"/>
    </row>
    <row r="293" spans="1:1">
      <c r="A293" s="161"/>
    </row>
    <row r="294" spans="1:1">
      <c r="A294" s="161"/>
    </row>
    <row r="295" spans="1:1">
      <c r="A295" s="161"/>
    </row>
    <row r="296" spans="1:1">
      <c r="A296" s="161"/>
    </row>
    <row r="297" spans="1:1">
      <c r="A297" s="161"/>
    </row>
    <row r="298" spans="1:1">
      <c r="A298" s="161"/>
    </row>
    <row r="299" spans="1:1">
      <c r="A299" s="161"/>
    </row>
    <row r="300" spans="1:1">
      <c r="A300" s="161"/>
    </row>
    <row r="301" spans="1:1">
      <c r="A301" s="161"/>
    </row>
    <row r="302" spans="1:1">
      <c r="A302" s="161"/>
    </row>
    <row r="303" spans="1:1">
      <c r="A303" s="161"/>
    </row>
    <row r="304" spans="1:1">
      <c r="A304" s="161"/>
    </row>
    <row r="305" spans="1:1">
      <c r="A305" s="161"/>
    </row>
    <row r="306" spans="1:1">
      <c r="A306" s="161"/>
    </row>
    <row r="307" spans="1:1">
      <c r="A307" s="161"/>
    </row>
    <row r="308" spans="1:1">
      <c r="A308" s="161"/>
    </row>
    <row r="309" spans="1:1">
      <c r="A309" s="161"/>
    </row>
    <row r="310" spans="1:1">
      <c r="A310" s="161"/>
    </row>
    <row r="311" spans="1:1">
      <c r="A311" s="161"/>
    </row>
    <row r="312" spans="1:1">
      <c r="A312" s="161"/>
    </row>
    <row r="313" spans="1:1">
      <c r="A313" s="161"/>
    </row>
    <row r="314" spans="1:1">
      <c r="A314" s="161"/>
    </row>
    <row r="315" spans="1:1">
      <c r="A315" s="161"/>
    </row>
    <row r="316" spans="1:1">
      <c r="A316" s="161"/>
    </row>
    <row r="317" spans="1:1">
      <c r="A317" s="161"/>
    </row>
    <row r="318" spans="1:1">
      <c r="A318" s="161"/>
    </row>
    <row r="319" spans="1:1">
      <c r="A319" s="161"/>
    </row>
    <row r="320" spans="1:1">
      <c r="A320" s="161"/>
    </row>
    <row r="321" spans="1:1">
      <c r="A321" s="161"/>
    </row>
    <row r="322" spans="1:1">
      <c r="A322" s="161"/>
    </row>
    <row r="323" spans="1:1">
      <c r="A323" s="161"/>
    </row>
    <row r="324" spans="1:1">
      <c r="A324" s="161"/>
    </row>
    <row r="325" spans="1:1">
      <c r="A325" s="161"/>
    </row>
    <row r="326" spans="1:1">
      <c r="A326" s="161"/>
    </row>
    <row r="327" spans="1:1">
      <c r="A327" s="161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" footer="0"/>
  <pageSetup paperSize="9" scale="48" orientation="landscape" r:id="rId1"/>
  <headerFooter alignWithMargins="0"/>
  <ignoredErrors>
    <ignoredError sqref="H92 H94 G78:G81 G23:G25 G73:G75 G49:G51 G14:G22 G71 H57:H62 G63:G69 H12:H25 H63:H84 G57:G62 H87:H88 F92:G92 G89:G91 H89:H91 D92:E92 G26:G48 H26:H56 H95:H99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SheetLayoutView="80" workbookViewId="0">
      <selection activeCell="L11" sqref="L11"/>
    </sheetView>
  </sheetViews>
  <sheetFormatPr defaultRowHeight="18.75"/>
  <cols>
    <col min="1" max="1" width="60.28515625" style="50" customWidth="1"/>
    <col min="2" max="2" width="12.5703125" style="51" customWidth="1"/>
    <col min="3" max="3" width="14.85546875" style="51" customWidth="1"/>
    <col min="4" max="4" width="16.140625" style="51" customWidth="1"/>
    <col min="5" max="5" width="16.7109375" style="51" customWidth="1"/>
    <col min="6" max="6" width="16.140625" style="51" customWidth="1"/>
    <col min="7" max="7" width="17.140625" style="51" customWidth="1"/>
    <col min="8" max="16384" width="9.140625" style="50"/>
  </cols>
  <sheetData>
    <row r="2" spans="1:7" ht="33.75" customHeight="1">
      <c r="A2" s="515" t="s">
        <v>215</v>
      </c>
      <c r="B2" s="515"/>
      <c r="C2" s="515"/>
      <c r="D2" s="515"/>
      <c r="E2" s="515"/>
      <c r="F2" s="515"/>
      <c r="G2" s="515"/>
    </row>
    <row r="3" spans="1:7" ht="28.5" customHeight="1">
      <c r="A3" s="52"/>
      <c r="B3" s="53"/>
      <c r="C3" s="53"/>
      <c r="D3" s="52"/>
      <c r="E3" s="52"/>
      <c r="F3" s="52"/>
      <c r="G3" s="53"/>
    </row>
    <row r="4" spans="1:7" ht="60" customHeight="1">
      <c r="A4" s="126" t="s">
        <v>101</v>
      </c>
      <c r="B4" s="127" t="s">
        <v>7</v>
      </c>
      <c r="C4" s="30" t="s">
        <v>278</v>
      </c>
      <c r="D4" s="30" t="s">
        <v>300</v>
      </c>
      <c r="E4" s="30" t="s">
        <v>301</v>
      </c>
      <c r="F4" s="127" t="s">
        <v>199</v>
      </c>
      <c r="G4" s="128" t="s">
        <v>198</v>
      </c>
    </row>
    <row r="5" spans="1:7" ht="23.25" customHeight="1">
      <c r="A5" s="129">
        <v>1</v>
      </c>
      <c r="B5" s="130">
        <v>2</v>
      </c>
      <c r="C5" s="130">
        <v>3</v>
      </c>
      <c r="D5" s="130">
        <v>4</v>
      </c>
      <c r="E5" s="130">
        <v>5</v>
      </c>
      <c r="F5" s="130">
        <v>6</v>
      </c>
      <c r="G5" s="130">
        <v>7</v>
      </c>
    </row>
    <row r="6" spans="1:7" ht="44.25" customHeight="1">
      <c r="A6" s="131" t="s">
        <v>200</v>
      </c>
      <c r="B6" s="130">
        <v>6000</v>
      </c>
      <c r="C6" s="130"/>
      <c r="D6" s="132">
        <f>D7+D10</f>
        <v>0</v>
      </c>
      <c r="E6" s="132">
        <f>E7+E10</f>
        <v>0</v>
      </c>
      <c r="F6" s="132">
        <f>E6-D6</f>
        <v>0</v>
      </c>
      <c r="G6" s="132" t="e">
        <f>(E6/D6)*100</f>
        <v>#DIV/0!</v>
      </c>
    </row>
    <row r="7" spans="1:7" ht="31.5" customHeight="1">
      <c r="A7" s="133" t="s">
        <v>201</v>
      </c>
      <c r="B7" s="134">
        <v>6010</v>
      </c>
      <c r="C7" s="134"/>
      <c r="D7" s="135"/>
      <c r="E7" s="135"/>
      <c r="F7" s="132">
        <f t="shared" ref="F7:F12" si="0">E7-D7</f>
        <v>0</v>
      </c>
      <c r="G7" s="132" t="e">
        <f t="shared" ref="G7:G12" si="1">(E7/D7)*100</f>
        <v>#DIV/0!</v>
      </c>
    </row>
    <row r="8" spans="1:7" ht="21.75" customHeight="1">
      <c r="A8" s="133"/>
      <c r="B8" s="134"/>
      <c r="C8" s="134"/>
      <c r="D8" s="135"/>
      <c r="E8" s="135"/>
      <c r="F8" s="132">
        <f t="shared" si="0"/>
        <v>0</v>
      </c>
      <c r="G8" s="132" t="e">
        <f t="shared" si="1"/>
        <v>#DIV/0!</v>
      </c>
    </row>
    <row r="9" spans="1:7" ht="23.25" customHeight="1">
      <c r="A9" s="136"/>
      <c r="B9" s="130"/>
      <c r="C9" s="130"/>
      <c r="D9" s="132"/>
      <c r="E9" s="132"/>
      <c r="F9" s="132">
        <f t="shared" si="0"/>
        <v>0</v>
      </c>
      <c r="G9" s="132" t="e">
        <f t="shared" si="1"/>
        <v>#DIV/0!</v>
      </c>
    </row>
    <row r="10" spans="1:7" s="55" customFormat="1" ht="26.25" customHeight="1">
      <c r="A10" s="137" t="s">
        <v>202</v>
      </c>
      <c r="B10" s="138">
        <v>6020</v>
      </c>
      <c r="C10" s="138"/>
      <c r="D10" s="135"/>
      <c r="E10" s="135"/>
      <c r="F10" s="132">
        <f t="shared" si="0"/>
        <v>0</v>
      </c>
      <c r="G10" s="132" t="e">
        <f t="shared" si="1"/>
        <v>#DIV/0!</v>
      </c>
    </row>
    <row r="11" spans="1:7" ht="23.25" customHeight="1">
      <c r="A11" s="136"/>
      <c r="B11" s="130"/>
      <c r="C11" s="130"/>
      <c r="D11" s="132"/>
      <c r="E11" s="132"/>
      <c r="F11" s="132">
        <f t="shared" si="0"/>
        <v>0</v>
      </c>
      <c r="G11" s="132" t="e">
        <f t="shared" si="1"/>
        <v>#DIV/0!</v>
      </c>
    </row>
    <row r="12" spans="1:7" ht="24" customHeight="1">
      <c r="A12" s="136"/>
      <c r="B12" s="130"/>
      <c r="C12" s="130"/>
      <c r="D12" s="132"/>
      <c r="E12" s="132"/>
      <c r="F12" s="132">
        <f t="shared" si="0"/>
        <v>0</v>
      </c>
      <c r="G12" s="132" t="e">
        <f t="shared" si="1"/>
        <v>#DIV/0!</v>
      </c>
    </row>
    <row r="13" spans="1:7">
      <c r="A13" s="74"/>
      <c r="B13" s="75"/>
      <c r="C13" s="75"/>
      <c r="D13" s="76"/>
      <c r="E13" s="77"/>
      <c r="F13" s="77"/>
      <c r="G13" s="77"/>
    </row>
    <row r="14" spans="1:7" ht="26.25" customHeight="1">
      <c r="A14" s="69" t="s">
        <v>178</v>
      </c>
      <c r="B14" s="70"/>
      <c r="C14" s="70"/>
      <c r="D14" s="139" t="s">
        <v>57</v>
      </c>
      <c r="E14" s="78"/>
      <c r="F14" s="426" t="s">
        <v>190</v>
      </c>
      <c r="G14" s="426"/>
    </row>
    <row r="15" spans="1:7">
      <c r="A15" s="57" t="s">
        <v>180</v>
      </c>
      <c r="B15" s="58"/>
      <c r="C15" s="58"/>
      <c r="D15" s="57" t="s">
        <v>185</v>
      </c>
      <c r="E15" s="57"/>
      <c r="F15" s="460" t="s">
        <v>115</v>
      </c>
      <c r="G15" s="460"/>
    </row>
    <row r="16" spans="1:7">
      <c r="A16" s="74"/>
      <c r="B16" s="75"/>
      <c r="C16" s="75"/>
      <c r="D16" s="76"/>
      <c r="E16" s="77"/>
      <c r="F16" s="77"/>
      <c r="G16" s="77"/>
    </row>
    <row r="17" spans="1:7">
      <c r="A17" s="74"/>
      <c r="B17" s="75"/>
      <c r="C17" s="75"/>
      <c r="D17" s="76"/>
      <c r="E17" s="77"/>
      <c r="F17" s="77"/>
      <c r="G17" s="77"/>
    </row>
    <row r="18" spans="1:7">
      <c r="A18" s="74"/>
      <c r="B18" s="75"/>
      <c r="C18" s="75"/>
      <c r="D18" s="76"/>
      <c r="E18" s="77"/>
      <c r="F18" s="77"/>
      <c r="G18" s="77"/>
    </row>
    <row r="19" spans="1:7">
      <c r="A19" s="74"/>
      <c r="B19" s="75"/>
      <c r="C19" s="75"/>
      <c r="D19" s="76"/>
      <c r="E19" s="77"/>
      <c r="F19" s="77"/>
      <c r="G19" s="77"/>
    </row>
    <row r="20" spans="1:7">
      <c r="A20" s="74"/>
      <c r="B20" s="75"/>
      <c r="C20" s="75"/>
      <c r="D20" s="76"/>
      <c r="E20" s="77"/>
      <c r="F20" s="77"/>
      <c r="G20" s="77"/>
    </row>
    <row r="21" spans="1:7">
      <c r="A21" s="74"/>
      <c r="B21" s="75"/>
      <c r="C21" s="75"/>
      <c r="D21" s="76"/>
      <c r="E21" s="77"/>
      <c r="F21" s="77"/>
      <c r="G21" s="77"/>
    </row>
    <row r="22" spans="1:7">
      <c r="A22" s="74"/>
      <c r="B22" s="75"/>
      <c r="C22" s="75"/>
      <c r="D22" s="76"/>
      <c r="E22" s="77"/>
      <c r="F22" s="77"/>
      <c r="G22" s="77"/>
    </row>
    <row r="23" spans="1:7">
      <c r="A23" s="74"/>
      <c r="B23" s="75"/>
      <c r="C23" s="75"/>
      <c r="D23" s="76"/>
      <c r="E23" s="77"/>
      <c r="F23" s="77"/>
      <c r="G23" s="77"/>
    </row>
    <row r="24" spans="1:7">
      <c r="A24" s="74"/>
      <c r="B24" s="75"/>
      <c r="C24" s="75"/>
      <c r="D24" s="76"/>
      <c r="E24" s="77"/>
      <c r="F24" s="77"/>
      <c r="G24" s="77"/>
    </row>
    <row r="25" spans="1:7">
      <c r="A25" s="74"/>
      <c r="B25" s="75"/>
      <c r="C25" s="75"/>
      <c r="D25" s="76"/>
      <c r="E25" s="77"/>
      <c r="F25" s="77"/>
      <c r="G25" s="77"/>
    </row>
    <row r="26" spans="1:7">
      <c r="A26" s="74"/>
      <c r="B26" s="75"/>
      <c r="C26" s="75"/>
      <c r="D26" s="76"/>
      <c r="E26" s="77"/>
      <c r="F26" s="77"/>
      <c r="G26" s="77"/>
    </row>
    <row r="27" spans="1:7">
      <c r="A27" s="74"/>
      <c r="B27" s="75"/>
      <c r="C27" s="75"/>
      <c r="D27" s="76"/>
      <c r="E27" s="77"/>
      <c r="F27" s="77"/>
      <c r="G27" s="77"/>
    </row>
    <row r="28" spans="1:7">
      <c r="A28" s="74"/>
      <c r="B28" s="75"/>
      <c r="C28" s="75"/>
      <c r="D28" s="76"/>
      <c r="E28" s="77"/>
      <c r="F28" s="77"/>
      <c r="G28" s="77"/>
    </row>
    <row r="29" spans="1:7">
      <c r="A29" s="74"/>
      <c r="B29" s="75"/>
      <c r="C29" s="75"/>
      <c r="D29" s="76"/>
      <c r="E29" s="77"/>
      <c r="F29" s="77"/>
      <c r="G29" s="77"/>
    </row>
    <row r="30" spans="1:7">
      <c r="A30" s="74"/>
      <c r="B30" s="75"/>
      <c r="C30" s="75"/>
      <c r="D30" s="76"/>
      <c r="E30" s="77"/>
      <c r="F30" s="77"/>
      <c r="G30" s="77"/>
    </row>
    <row r="31" spans="1:7">
      <c r="A31" s="74"/>
      <c r="B31" s="75"/>
      <c r="C31" s="75"/>
      <c r="D31" s="76"/>
      <c r="E31" s="77"/>
      <c r="F31" s="77"/>
      <c r="G31" s="77"/>
    </row>
    <row r="32" spans="1:7">
      <c r="A32" s="74"/>
      <c r="B32" s="75"/>
      <c r="C32" s="75"/>
      <c r="D32" s="76"/>
      <c r="E32" s="77"/>
      <c r="F32" s="77"/>
      <c r="G32" s="77"/>
    </row>
    <row r="33" spans="1:7">
      <c r="A33" s="74"/>
      <c r="B33" s="75"/>
      <c r="C33" s="75"/>
      <c r="D33" s="76"/>
      <c r="E33" s="77"/>
      <c r="F33" s="77"/>
      <c r="G33" s="77"/>
    </row>
    <row r="34" spans="1:7">
      <c r="A34" s="74"/>
      <c r="B34" s="75"/>
      <c r="C34" s="75"/>
      <c r="D34" s="76"/>
      <c r="E34" s="77"/>
      <c r="F34" s="77"/>
      <c r="G34" s="77"/>
    </row>
    <row r="35" spans="1:7">
      <c r="A35" s="74"/>
      <c r="B35" s="75"/>
      <c r="C35" s="75"/>
      <c r="D35" s="76"/>
      <c r="E35" s="77"/>
      <c r="F35" s="77"/>
      <c r="G35" s="77"/>
    </row>
    <row r="36" spans="1:7">
      <c r="A36" s="74"/>
      <c r="B36" s="75"/>
      <c r="C36" s="75"/>
      <c r="D36" s="76"/>
      <c r="E36" s="77"/>
      <c r="F36" s="77"/>
      <c r="G36" s="77"/>
    </row>
    <row r="37" spans="1:7">
      <c r="A37" s="74"/>
      <c r="B37" s="75"/>
      <c r="C37" s="75"/>
      <c r="D37" s="76"/>
      <c r="E37" s="77"/>
      <c r="F37" s="77"/>
      <c r="G37" s="77"/>
    </row>
    <row r="38" spans="1:7">
      <c r="A38" s="74"/>
      <c r="B38" s="75"/>
      <c r="C38" s="75"/>
      <c r="D38" s="76"/>
      <c r="E38" s="77"/>
      <c r="F38" s="77"/>
      <c r="G38" s="77"/>
    </row>
    <row r="39" spans="1:7">
      <c r="A39" s="74"/>
      <c r="B39" s="75"/>
      <c r="C39" s="75"/>
      <c r="D39" s="76"/>
      <c r="E39" s="77"/>
      <c r="F39" s="77"/>
      <c r="G39" s="77"/>
    </row>
    <row r="40" spans="1:7">
      <c r="A40" s="74"/>
      <c r="B40" s="75"/>
      <c r="C40" s="75"/>
      <c r="D40" s="76"/>
      <c r="E40" s="77"/>
      <c r="F40" s="77"/>
      <c r="G40" s="77"/>
    </row>
    <row r="41" spans="1:7">
      <c r="A41" s="74"/>
      <c r="B41" s="75"/>
      <c r="C41" s="75"/>
      <c r="D41" s="76"/>
      <c r="E41" s="77"/>
      <c r="F41" s="77"/>
      <c r="G41" s="77"/>
    </row>
    <row r="42" spans="1:7">
      <c r="A42" s="74"/>
      <c r="B42" s="75"/>
      <c r="C42" s="75"/>
      <c r="D42" s="76"/>
      <c r="E42" s="77"/>
      <c r="F42" s="77"/>
      <c r="G42" s="77"/>
    </row>
    <row r="43" spans="1:7">
      <c r="A43" s="74"/>
      <c r="B43" s="75"/>
      <c r="C43" s="75"/>
      <c r="D43" s="76"/>
      <c r="E43" s="77"/>
      <c r="F43" s="77"/>
      <c r="G43" s="77"/>
    </row>
    <row r="44" spans="1:7">
      <c r="A44" s="74"/>
      <c r="B44" s="75"/>
      <c r="C44" s="75"/>
      <c r="D44" s="76"/>
      <c r="E44" s="77"/>
      <c r="F44" s="77"/>
      <c r="G44" s="77"/>
    </row>
    <row r="45" spans="1:7">
      <c r="A45" s="74"/>
      <c r="B45" s="75"/>
      <c r="C45" s="75"/>
      <c r="D45" s="76"/>
      <c r="E45" s="77"/>
      <c r="F45" s="77"/>
      <c r="G45" s="77"/>
    </row>
    <row r="46" spans="1:7">
      <c r="A46" s="74"/>
      <c r="B46" s="75"/>
      <c r="C46" s="75"/>
      <c r="D46" s="76"/>
      <c r="E46" s="77"/>
      <c r="F46" s="77"/>
      <c r="G46" s="77"/>
    </row>
    <row r="47" spans="1:7">
      <c r="A47" s="74"/>
      <c r="D47" s="79"/>
      <c r="E47" s="80"/>
      <c r="F47" s="80"/>
      <c r="G47" s="80"/>
    </row>
    <row r="48" spans="1:7">
      <c r="A48" s="60"/>
      <c r="D48" s="79"/>
      <c r="E48" s="80"/>
      <c r="F48" s="80"/>
      <c r="G48" s="80"/>
    </row>
    <row r="49" spans="1:7">
      <c r="A49" s="60"/>
      <c r="D49" s="79"/>
      <c r="E49" s="80"/>
      <c r="F49" s="80"/>
      <c r="G49" s="80"/>
    </row>
    <row r="50" spans="1:7">
      <c r="A50" s="60"/>
      <c r="D50" s="79"/>
      <c r="E50" s="80"/>
      <c r="F50" s="80"/>
      <c r="G50" s="80"/>
    </row>
    <row r="51" spans="1:7">
      <c r="A51" s="60"/>
      <c r="D51" s="79"/>
      <c r="E51" s="80"/>
      <c r="F51" s="80"/>
      <c r="G51" s="80"/>
    </row>
    <row r="52" spans="1:7">
      <c r="A52" s="60"/>
      <c r="D52" s="79"/>
      <c r="E52" s="80"/>
      <c r="F52" s="80"/>
      <c r="G52" s="80"/>
    </row>
    <row r="53" spans="1:7">
      <c r="A53" s="60"/>
      <c r="D53" s="79"/>
      <c r="E53" s="80"/>
      <c r="F53" s="80"/>
      <c r="G53" s="80"/>
    </row>
    <row r="54" spans="1:7">
      <c r="A54" s="60"/>
      <c r="D54" s="79"/>
      <c r="E54" s="80"/>
      <c r="F54" s="80"/>
      <c r="G54" s="80"/>
    </row>
    <row r="55" spans="1:7">
      <c r="A55" s="60"/>
      <c r="D55" s="79"/>
      <c r="E55" s="80"/>
      <c r="F55" s="80"/>
      <c r="G55" s="80"/>
    </row>
    <row r="56" spans="1:7">
      <c r="A56" s="60"/>
      <c r="D56" s="79"/>
      <c r="E56" s="80"/>
      <c r="F56" s="80"/>
      <c r="G56" s="80"/>
    </row>
    <row r="57" spans="1:7">
      <c r="A57" s="60"/>
      <c r="D57" s="79"/>
      <c r="E57" s="80"/>
      <c r="F57" s="80"/>
      <c r="G57" s="80"/>
    </row>
    <row r="58" spans="1:7">
      <c r="A58" s="60"/>
      <c r="D58" s="79"/>
      <c r="E58" s="80"/>
      <c r="F58" s="80"/>
      <c r="G58" s="80"/>
    </row>
    <row r="59" spans="1:7">
      <c r="A59" s="60"/>
      <c r="D59" s="79"/>
      <c r="E59" s="80"/>
      <c r="F59" s="80"/>
      <c r="G59" s="80"/>
    </row>
    <row r="60" spans="1:7">
      <c r="A60" s="60"/>
      <c r="D60" s="79"/>
      <c r="E60" s="80"/>
      <c r="F60" s="80"/>
      <c r="G60" s="80"/>
    </row>
    <row r="61" spans="1:7">
      <c r="A61" s="60"/>
      <c r="D61" s="79"/>
      <c r="E61" s="80"/>
      <c r="F61" s="80"/>
      <c r="G61" s="80"/>
    </row>
    <row r="62" spans="1:7">
      <c r="A62" s="60"/>
      <c r="D62" s="79"/>
      <c r="E62" s="80"/>
      <c r="F62" s="80"/>
      <c r="G62" s="80"/>
    </row>
    <row r="63" spans="1:7">
      <c r="A63" s="60"/>
      <c r="D63" s="79"/>
      <c r="E63" s="80"/>
      <c r="F63" s="80"/>
      <c r="G63" s="80"/>
    </row>
    <row r="64" spans="1:7">
      <c r="A64" s="60"/>
      <c r="D64" s="79"/>
      <c r="E64" s="80"/>
      <c r="F64" s="80"/>
      <c r="G64" s="80"/>
    </row>
    <row r="65" spans="1:7">
      <c r="A65" s="60"/>
      <c r="D65" s="79"/>
      <c r="E65" s="80"/>
      <c r="F65" s="80"/>
      <c r="G65" s="80"/>
    </row>
    <row r="66" spans="1:7">
      <c r="A66" s="60"/>
      <c r="D66" s="79"/>
      <c r="E66" s="80"/>
      <c r="F66" s="80"/>
      <c r="G66" s="80"/>
    </row>
    <row r="67" spans="1:7">
      <c r="A67" s="60"/>
      <c r="D67" s="79"/>
      <c r="E67" s="80"/>
      <c r="F67" s="80"/>
      <c r="G67" s="80"/>
    </row>
    <row r="68" spans="1:7">
      <c r="A68" s="60"/>
      <c r="D68" s="79"/>
      <c r="E68" s="80"/>
      <c r="F68" s="80"/>
      <c r="G68" s="80"/>
    </row>
    <row r="69" spans="1:7">
      <c r="A69" s="60"/>
      <c r="D69" s="79"/>
      <c r="E69" s="80"/>
      <c r="F69" s="80"/>
      <c r="G69" s="80"/>
    </row>
    <row r="70" spans="1:7">
      <c r="A70" s="60"/>
    </row>
    <row r="71" spans="1:7">
      <c r="A71" s="61"/>
    </row>
    <row r="72" spans="1:7">
      <c r="A72" s="61"/>
    </row>
    <row r="73" spans="1:7">
      <c r="A73" s="61"/>
    </row>
    <row r="74" spans="1:7">
      <c r="A74" s="61"/>
    </row>
    <row r="75" spans="1:7">
      <c r="A75" s="61"/>
    </row>
    <row r="76" spans="1:7">
      <c r="A76" s="61"/>
    </row>
    <row r="77" spans="1:7">
      <c r="A77" s="61"/>
    </row>
    <row r="78" spans="1:7">
      <c r="A78" s="61"/>
    </row>
    <row r="79" spans="1:7">
      <c r="A79" s="61"/>
    </row>
    <row r="80" spans="1:7">
      <c r="A80" s="61"/>
    </row>
    <row r="81" spans="1:1">
      <c r="A81" s="61"/>
    </row>
    <row r="82" spans="1:1">
      <c r="A82" s="61"/>
    </row>
    <row r="83" spans="1:1">
      <c r="A83" s="61"/>
    </row>
    <row r="84" spans="1:1">
      <c r="A84" s="61"/>
    </row>
    <row r="85" spans="1:1">
      <c r="A85" s="61"/>
    </row>
    <row r="86" spans="1:1">
      <c r="A86" s="61"/>
    </row>
    <row r="87" spans="1:1">
      <c r="A87" s="61"/>
    </row>
    <row r="88" spans="1:1">
      <c r="A88" s="61"/>
    </row>
    <row r="89" spans="1:1">
      <c r="A89" s="61"/>
    </row>
    <row r="90" spans="1:1">
      <c r="A90" s="61"/>
    </row>
    <row r="91" spans="1:1">
      <c r="A91" s="61"/>
    </row>
    <row r="92" spans="1:1">
      <c r="A92" s="61"/>
    </row>
    <row r="93" spans="1:1">
      <c r="A93" s="61"/>
    </row>
    <row r="94" spans="1:1">
      <c r="A94" s="61"/>
    </row>
    <row r="95" spans="1:1">
      <c r="A95" s="61"/>
    </row>
    <row r="96" spans="1:1">
      <c r="A96" s="61"/>
    </row>
    <row r="97" spans="1:1">
      <c r="A97" s="61"/>
    </row>
    <row r="98" spans="1:1">
      <c r="A98" s="61"/>
    </row>
    <row r="99" spans="1:1">
      <c r="A99" s="61"/>
    </row>
    <row r="100" spans="1:1">
      <c r="A100" s="61"/>
    </row>
    <row r="101" spans="1:1">
      <c r="A101" s="61"/>
    </row>
    <row r="102" spans="1:1">
      <c r="A102" s="61"/>
    </row>
    <row r="103" spans="1:1">
      <c r="A103" s="61"/>
    </row>
    <row r="104" spans="1:1">
      <c r="A104" s="61"/>
    </row>
    <row r="105" spans="1:1">
      <c r="A105" s="61"/>
    </row>
    <row r="106" spans="1:1">
      <c r="A106" s="61"/>
    </row>
    <row r="107" spans="1:1">
      <c r="A107" s="61"/>
    </row>
    <row r="108" spans="1:1">
      <c r="A108" s="61"/>
    </row>
    <row r="109" spans="1:1">
      <c r="A109" s="61"/>
    </row>
    <row r="110" spans="1:1">
      <c r="A110" s="61"/>
    </row>
    <row r="111" spans="1:1">
      <c r="A111" s="61"/>
    </row>
    <row r="112" spans="1:1">
      <c r="A112" s="61"/>
    </row>
    <row r="113" spans="1:1">
      <c r="A113" s="61"/>
    </row>
    <row r="114" spans="1:1">
      <c r="A114" s="61"/>
    </row>
    <row r="115" spans="1:1">
      <c r="A115" s="61"/>
    </row>
    <row r="116" spans="1:1">
      <c r="A116" s="61"/>
    </row>
    <row r="117" spans="1:1">
      <c r="A117" s="61"/>
    </row>
    <row r="118" spans="1:1">
      <c r="A118" s="61"/>
    </row>
    <row r="119" spans="1:1">
      <c r="A119" s="61"/>
    </row>
    <row r="120" spans="1:1">
      <c r="A120" s="61"/>
    </row>
    <row r="121" spans="1:1">
      <c r="A121" s="61"/>
    </row>
    <row r="122" spans="1:1">
      <c r="A122" s="61"/>
    </row>
    <row r="123" spans="1:1">
      <c r="A123" s="61"/>
    </row>
    <row r="124" spans="1:1">
      <c r="A124" s="61"/>
    </row>
    <row r="125" spans="1:1">
      <c r="A125" s="61"/>
    </row>
    <row r="126" spans="1:1">
      <c r="A126" s="61"/>
    </row>
    <row r="127" spans="1:1">
      <c r="A127" s="61"/>
    </row>
    <row r="128" spans="1:1">
      <c r="A128" s="61"/>
    </row>
    <row r="129" spans="1:1">
      <c r="A129" s="61"/>
    </row>
    <row r="130" spans="1:1">
      <c r="A130" s="61"/>
    </row>
    <row r="131" spans="1:1">
      <c r="A131" s="61"/>
    </row>
    <row r="132" spans="1:1">
      <c r="A132" s="61"/>
    </row>
    <row r="133" spans="1:1">
      <c r="A133" s="61"/>
    </row>
    <row r="134" spans="1:1">
      <c r="A134" s="61"/>
    </row>
    <row r="135" spans="1:1">
      <c r="A135" s="61"/>
    </row>
    <row r="136" spans="1:1">
      <c r="A136" s="61"/>
    </row>
    <row r="137" spans="1:1">
      <c r="A137" s="61"/>
    </row>
    <row r="138" spans="1:1">
      <c r="A138" s="61"/>
    </row>
    <row r="139" spans="1:1">
      <c r="A139" s="61"/>
    </row>
    <row r="140" spans="1:1">
      <c r="A140" s="61"/>
    </row>
    <row r="141" spans="1:1">
      <c r="A141" s="61"/>
    </row>
    <row r="142" spans="1:1">
      <c r="A142" s="61"/>
    </row>
    <row r="143" spans="1:1">
      <c r="A143" s="61"/>
    </row>
    <row r="144" spans="1:1">
      <c r="A144" s="61"/>
    </row>
    <row r="145" spans="1:1">
      <c r="A145" s="61"/>
    </row>
    <row r="146" spans="1:1">
      <c r="A146" s="61"/>
    </row>
    <row r="147" spans="1:1">
      <c r="A147" s="61"/>
    </row>
    <row r="148" spans="1:1">
      <c r="A148" s="61"/>
    </row>
    <row r="149" spans="1:1">
      <c r="A149" s="61"/>
    </row>
    <row r="150" spans="1:1">
      <c r="A150" s="61"/>
    </row>
    <row r="151" spans="1:1">
      <c r="A151" s="61"/>
    </row>
    <row r="152" spans="1:1">
      <c r="A152" s="61"/>
    </row>
    <row r="153" spans="1:1">
      <c r="A153" s="61"/>
    </row>
    <row r="154" spans="1:1">
      <c r="A154" s="61"/>
    </row>
    <row r="155" spans="1:1">
      <c r="A155" s="61"/>
    </row>
    <row r="156" spans="1:1">
      <c r="A156" s="61"/>
    </row>
    <row r="157" spans="1:1">
      <c r="A157" s="61"/>
    </row>
    <row r="158" spans="1:1">
      <c r="A158" s="61"/>
    </row>
    <row r="159" spans="1:1">
      <c r="A159" s="61"/>
    </row>
    <row r="160" spans="1:1">
      <c r="A160" s="61"/>
    </row>
    <row r="161" spans="1:1">
      <c r="A161" s="61"/>
    </row>
    <row r="162" spans="1:1">
      <c r="A162" s="61"/>
    </row>
    <row r="163" spans="1:1">
      <c r="A163" s="61"/>
    </row>
    <row r="164" spans="1:1">
      <c r="A164" s="61"/>
    </row>
    <row r="165" spans="1:1">
      <c r="A165" s="61"/>
    </row>
    <row r="166" spans="1:1">
      <c r="A166" s="61"/>
    </row>
    <row r="167" spans="1:1">
      <c r="A167" s="61"/>
    </row>
    <row r="168" spans="1:1">
      <c r="A168" s="61"/>
    </row>
    <row r="169" spans="1:1">
      <c r="A169" s="61"/>
    </row>
    <row r="170" spans="1:1">
      <c r="A170" s="61"/>
    </row>
    <row r="171" spans="1:1">
      <c r="A171" s="61"/>
    </row>
    <row r="172" spans="1:1">
      <c r="A172" s="61"/>
    </row>
    <row r="173" spans="1:1">
      <c r="A173" s="61"/>
    </row>
    <row r="174" spans="1:1">
      <c r="A174" s="61"/>
    </row>
    <row r="175" spans="1:1">
      <c r="A175" s="61"/>
    </row>
    <row r="176" spans="1:1">
      <c r="A176" s="61"/>
    </row>
    <row r="177" spans="1:1">
      <c r="A177" s="61"/>
    </row>
    <row r="178" spans="1:1">
      <c r="A178" s="61"/>
    </row>
    <row r="179" spans="1:1">
      <c r="A179" s="61"/>
    </row>
    <row r="180" spans="1:1">
      <c r="A180" s="61"/>
    </row>
    <row r="181" spans="1:1">
      <c r="A181" s="61"/>
    </row>
    <row r="182" spans="1:1">
      <c r="A182" s="61"/>
    </row>
    <row r="183" spans="1:1">
      <c r="A183" s="61"/>
    </row>
    <row r="184" spans="1:1">
      <c r="A184" s="61"/>
    </row>
    <row r="185" spans="1:1">
      <c r="A185" s="61"/>
    </row>
    <row r="186" spans="1:1">
      <c r="A186" s="61"/>
    </row>
    <row r="187" spans="1:1">
      <c r="A187" s="61"/>
    </row>
    <row r="188" spans="1:1">
      <c r="A188" s="61"/>
    </row>
    <row r="189" spans="1:1">
      <c r="A189" s="61"/>
    </row>
    <row r="190" spans="1:1">
      <c r="A190" s="61"/>
    </row>
    <row r="191" spans="1:1">
      <c r="A191" s="61"/>
    </row>
    <row r="192" spans="1:1">
      <c r="A192" s="61"/>
    </row>
    <row r="193" spans="1:1">
      <c r="A193" s="61"/>
    </row>
    <row r="194" spans="1:1">
      <c r="A194" s="61"/>
    </row>
    <row r="195" spans="1:1">
      <c r="A195" s="61"/>
    </row>
    <row r="196" spans="1:1">
      <c r="A196" s="61"/>
    </row>
    <row r="197" spans="1:1">
      <c r="A197" s="61"/>
    </row>
    <row r="198" spans="1:1">
      <c r="A198" s="61"/>
    </row>
    <row r="199" spans="1:1">
      <c r="A199" s="61"/>
    </row>
    <row r="200" spans="1:1">
      <c r="A200" s="61"/>
    </row>
    <row r="201" spans="1:1">
      <c r="A201" s="61"/>
    </row>
    <row r="202" spans="1:1">
      <c r="A202" s="61"/>
    </row>
    <row r="203" spans="1:1">
      <c r="A203" s="61"/>
    </row>
    <row r="204" spans="1:1">
      <c r="A204" s="61"/>
    </row>
    <row r="205" spans="1:1">
      <c r="A205" s="61"/>
    </row>
    <row r="206" spans="1:1">
      <c r="A206" s="61"/>
    </row>
    <row r="207" spans="1:1">
      <c r="A207" s="61"/>
    </row>
    <row r="208" spans="1:1">
      <c r="A208" s="61"/>
    </row>
    <row r="209" spans="1:1">
      <c r="A209" s="61"/>
    </row>
    <row r="210" spans="1:1">
      <c r="A210" s="61"/>
    </row>
    <row r="211" spans="1:1">
      <c r="A211" s="61"/>
    </row>
    <row r="212" spans="1:1">
      <c r="A212" s="61"/>
    </row>
    <row r="213" spans="1:1">
      <c r="A213" s="61"/>
    </row>
    <row r="214" spans="1:1">
      <c r="A214" s="61"/>
    </row>
    <row r="215" spans="1:1">
      <c r="A215" s="61"/>
    </row>
    <row r="216" spans="1:1">
      <c r="A216" s="61"/>
    </row>
    <row r="217" spans="1:1">
      <c r="A217" s="61"/>
    </row>
    <row r="218" spans="1:1">
      <c r="A218" s="61"/>
    </row>
    <row r="219" spans="1:1">
      <c r="A219" s="61"/>
    </row>
    <row r="220" spans="1:1">
      <c r="A220" s="61"/>
    </row>
    <row r="221" spans="1:1">
      <c r="A221" s="61"/>
    </row>
    <row r="222" spans="1:1">
      <c r="A222" s="61"/>
    </row>
    <row r="223" spans="1:1">
      <c r="A223" s="61"/>
    </row>
    <row r="224" spans="1:1">
      <c r="A224" s="61"/>
    </row>
    <row r="225" spans="1:1">
      <c r="A225" s="61"/>
    </row>
    <row r="226" spans="1:1">
      <c r="A226" s="61"/>
    </row>
    <row r="227" spans="1:1">
      <c r="A227" s="61"/>
    </row>
    <row r="228" spans="1:1">
      <c r="A228" s="61"/>
    </row>
    <row r="229" spans="1:1">
      <c r="A229" s="61"/>
    </row>
    <row r="230" spans="1:1">
      <c r="A230" s="61"/>
    </row>
    <row r="231" spans="1:1">
      <c r="A231" s="61"/>
    </row>
    <row r="232" spans="1:1">
      <c r="A232" s="61"/>
    </row>
    <row r="233" spans="1:1">
      <c r="A233" s="61"/>
    </row>
    <row r="234" spans="1:1">
      <c r="A234" s="61"/>
    </row>
    <row r="235" spans="1:1">
      <c r="A235" s="61"/>
    </row>
    <row r="236" spans="1:1">
      <c r="A236" s="61"/>
    </row>
    <row r="237" spans="1:1">
      <c r="A237" s="61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78"/>
  <sheetViews>
    <sheetView tabSelected="1" view="pageBreakPreview" topLeftCell="A16" zoomScale="60" workbookViewId="0">
      <selection activeCell="A55" sqref="A55:H56"/>
    </sheetView>
  </sheetViews>
  <sheetFormatPr defaultRowHeight="18.75"/>
  <cols>
    <col min="1" max="1" width="59" style="2" customWidth="1"/>
    <col min="2" max="2" width="12.85546875" style="28" customWidth="1"/>
    <col min="3" max="3" width="15.7109375" style="28" customWidth="1"/>
    <col min="4" max="4" width="18" style="28" customWidth="1"/>
    <col min="5" max="5" width="16.7109375" style="28" customWidth="1"/>
    <col min="6" max="6" width="17" style="28" customWidth="1"/>
    <col min="7" max="7" width="16.5703125" style="28" customWidth="1"/>
    <col min="8" max="16384" width="9.140625" style="2"/>
  </cols>
  <sheetData>
    <row r="2" spans="1:7">
      <c r="A2" s="353" t="s">
        <v>212</v>
      </c>
      <c r="B2" s="353"/>
      <c r="C2" s="353"/>
      <c r="D2" s="353"/>
      <c r="E2" s="353"/>
      <c r="F2" s="353"/>
      <c r="G2" s="353"/>
    </row>
    <row r="3" spans="1:7" ht="7.5" customHeight="1">
      <c r="A3" s="208"/>
      <c r="B3" s="5"/>
      <c r="C3" s="5"/>
      <c r="D3" s="208"/>
      <c r="E3" s="208"/>
      <c r="F3" s="208"/>
      <c r="G3" s="5"/>
    </row>
    <row r="4" spans="1:7" ht="64.5" customHeight="1">
      <c r="A4" s="238" t="s">
        <v>101</v>
      </c>
      <c r="B4" s="174" t="s">
        <v>7</v>
      </c>
      <c r="C4" s="174" t="s">
        <v>278</v>
      </c>
      <c r="D4" s="174" t="s">
        <v>300</v>
      </c>
      <c r="E4" s="174" t="s">
        <v>301</v>
      </c>
      <c r="F4" s="174" t="s">
        <v>199</v>
      </c>
      <c r="G4" s="239" t="s">
        <v>216</v>
      </c>
    </row>
    <row r="5" spans="1:7" ht="23.25" customHeight="1">
      <c r="A5" s="240">
        <v>1</v>
      </c>
      <c r="B5" s="175">
        <v>2</v>
      </c>
      <c r="C5" s="175">
        <v>3</v>
      </c>
      <c r="D5" s="175">
        <v>4</v>
      </c>
      <c r="E5" s="175">
        <v>5</v>
      </c>
      <c r="F5" s="175">
        <v>6</v>
      </c>
      <c r="G5" s="175">
        <v>7</v>
      </c>
    </row>
    <row r="6" spans="1:7" ht="58.5" customHeight="1">
      <c r="A6" s="241" t="s">
        <v>194</v>
      </c>
      <c r="B6" s="242">
        <v>1018</v>
      </c>
      <c r="C6" s="141">
        <f>SUM(C7:C23)</f>
        <v>-412</v>
      </c>
      <c r="D6" s="141">
        <f>SUM(D7:D23)</f>
        <v>-400</v>
      </c>
      <c r="E6" s="141">
        <f>SUM(E7:E23)</f>
        <v>-482</v>
      </c>
      <c r="F6" s="243">
        <f>E6-D6</f>
        <v>-82</v>
      </c>
      <c r="G6" s="243">
        <f>(E6/D6)*100</f>
        <v>120.5</v>
      </c>
    </row>
    <row r="7" spans="1:7" ht="24.75" customHeight="1">
      <c r="A7" s="142" t="s">
        <v>236</v>
      </c>
      <c r="B7" s="244"/>
      <c r="C7" s="140">
        <v>-12</v>
      </c>
      <c r="D7" s="140">
        <v>-13</v>
      </c>
      <c r="E7" s="140">
        <v>-11</v>
      </c>
      <c r="F7" s="245">
        <f t="shared" ref="F7:F37" si="0">E7-D7</f>
        <v>2</v>
      </c>
      <c r="G7" s="245">
        <f t="shared" ref="G7:G37" si="1">(E7/D7)*100</f>
        <v>84.615384615384613</v>
      </c>
    </row>
    <row r="8" spans="1:7" ht="20.25" customHeight="1">
      <c r="A8" s="142" t="s">
        <v>237</v>
      </c>
      <c r="B8" s="244"/>
      <c r="C8" s="140">
        <v>-19</v>
      </c>
      <c r="D8" s="140">
        <v>-15</v>
      </c>
      <c r="E8" s="140">
        <v>-16</v>
      </c>
      <c r="F8" s="245">
        <f t="shared" si="0"/>
        <v>-1</v>
      </c>
      <c r="G8" s="245">
        <f t="shared" si="1"/>
        <v>106.66666666666667</v>
      </c>
    </row>
    <row r="9" spans="1:7" ht="36.75" customHeight="1">
      <c r="A9" s="142" t="s">
        <v>238</v>
      </c>
      <c r="B9" s="244"/>
      <c r="C9" s="140">
        <v>0</v>
      </c>
      <c r="D9" s="140">
        <v>-1</v>
      </c>
      <c r="E9" s="140">
        <v>0</v>
      </c>
      <c r="F9" s="245">
        <f t="shared" si="0"/>
        <v>1</v>
      </c>
      <c r="G9" s="245">
        <f t="shared" si="1"/>
        <v>0</v>
      </c>
    </row>
    <row r="10" spans="1:7" ht="26.25" customHeight="1">
      <c r="A10" s="142" t="s">
        <v>239</v>
      </c>
      <c r="B10" s="244"/>
      <c r="C10" s="140">
        <v>-14</v>
      </c>
      <c r="D10" s="140">
        <v>-10</v>
      </c>
      <c r="E10" s="140">
        <v>-18</v>
      </c>
      <c r="F10" s="245">
        <f t="shared" si="0"/>
        <v>-8</v>
      </c>
      <c r="G10" s="246">
        <f t="shared" si="1"/>
        <v>180</v>
      </c>
    </row>
    <row r="11" spans="1:7" ht="26.25" customHeight="1">
      <c r="A11" s="142" t="s">
        <v>240</v>
      </c>
      <c r="B11" s="244"/>
      <c r="C11" s="140">
        <v>-142</v>
      </c>
      <c r="D11" s="140">
        <v>-175</v>
      </c>
      <c r="E11" s="140">
        <v>-132</v>
      </c>
      <c r="F11" s="245">
        <f t="shared" si="0"/>
        <v>43</v>
      </c>
      <c r="G11" s="245">
        <f t="shared" si="1"/>
        <v>75.428571428571431</v>
      </c>
    </row>
    <row r="12" spans="1:7" ht="26.25" customHeight="1">
      <c r="A12" s="142" t="s">
        <v>241</v>
      </c>
      <c r="B12" s="244"/>
      <c r="C12" s="140">
        <v>-8</v>
      </c>
      <c r="D12" s="140">
        <v>-7</v>
      </c>
      <c r="E12" s="140">
        <v>-3</v>
      </c>
      <c r="F12" s="245">
        <f t="shared" si="0"/>
        <v>4</v>
      </c>
      <c r="G12" s="245">
        <f t="shared" si="1"/>
        <v>42.857142857142854</v>
      </c>
    </row>
    <row r="13" spans="1:7" ht="39.75" customHeight="1">
      <c r="A13" s="142" t="s">
        <v>329</v>
      </c>
      <c r="B13" s="244"/>
      <c r="C13" s="140">
        <v>0</v>
      </c>
      <c r="D13" s="140">
        <v>0</v>
      </c>
      <c r="E13" s="140">
        <v>-2</v>
      </c>
      <c r="F13" s="245">
        <f t="shared" si="0"/>
        <v>-2</v>
      </c>
      <c r="G13" s="246" t="e">
        <f t="shared" si="1"/>
        <v>#DIV/0!</v>
      </c>
    </row>
    <row r="14" spans="1:7" ht="39" customHeight="1">
      <c r="A14" s="142" t="s">
        <v>242</v>
      </c>
      <c r="B14" s="244"/>
      <c r="C14" s="140">
        <v>-104</v>
      </c>
      <c r="D14" s="140">
        <v>-110</v>
      </c>
      <c r="E14" s="140">
        <v>-114</v>
      </c>
      <c r="F14" s="245">
        <f t="shared" si="0"/>
        <v>-4</v>
      </c>
      <c r="G14" s="245">
        <f t="shared" si="1"/>
        <v>103.63636363636364</v>
      </c>
    </row>
    <row r="15" spans="1:7" ht="36" customHeight="1">
      <c r="A15" s="247" t="s">
        <v>330</v>
      </c>
      <c r="B15" s="248"/>
      <c r="C15" s="163">
        <v>-41</v>
      </c>
      <c r="D15" s="163">
        <v>0</v>
      </c>
      <c r="E15" s="163">
        <v>-48</v>
      </c>
      <c r="F15" s="245">
        <f t="shared" si="0"/>
        <v>-48</v>
      </c>
      <c r="G15" s="246" t="e">
        <f t="shared" si="1"/>
        <v>#DIV/0!</v>
      </c>
    </row>
    <row r="16" spans="1:7" ht="36" customHeight="1">
      <c r="A16" s="142" t="s">
        <v>331</v>
      </c>
      <c r="B16" s="249"/>
      <c r="C16" s="204">
        <v>0</v>
      </c>
      <c r="D16" s="204">
        <v>0</v>
      </c>
      <c r="E16" s="204">
        <v>-55</v>
      </c>
      <c r="F16" s="250">
        <f t="shared" si="0"/>
        <v>-55</v>
      </c>
      <c r="G16" s="251" t="e">
        <f t="shared" si="1"/>
        <v>#DIV/0!</v>
      </c>
    </row>
    <row r="17" spans="1:7" ht="22.5" customHeight="1">
      <c r="A17" s="142" t="s">
        <v>243</v>
      </c>
      <c r="B17" s="244"/>
      <c r="C17" s="140">
        <v>-42</v>
      </c>
      <c r="D17" s="140">
        <v>-31</v>
      </c>
      <c r="E17" s="140">
        <v>-49</v>
      </c>
      <c r="F17" s="245">
        <f t="shared" si="0"/>
        <v>-18</v>
      </c>
      <c r="G17" s="245">
        <f t="shared" si="1"/>
        <v>158.06451612903226</v>
      </c>
    </row>
    <row r="18" spans="1:7" ht="26.25" customHeight="1">
      <c r="A18" s="247" t="s">
        <v>251</v>
      </c>
      <c r="B18" s="248"/>
      <c r="C18" s="140">
        <v>-7</v>
      </c>
      <c r="D18" s="163">
        <v>-6</v>
      </c>
      <c r="E18" s="140">
        <v>-8</v>
      </c>
      <c r="F18" s="245">
        <f t="shared" si="0"/>
        <v>-2</v>
      </c>
      <c r="G18" s="245">
        <f t="shared" si="1"/>
        <v>133.33333333333331</v>
      </c>
    </row>
    <row r="19" spans="1:7" ht="26.25" customHeight="1">
      <c r="A19" s="142" t="s">
        <v>244</v>
      </c>
      <c r="B19" s="244"/>
      <c r="C19" s="140">
        <v>-6</v>
      </c>
      <c r="D19" s="140">
        <v>-7</v>
      </c>
      <c r="E19" s="140">
        <v>-8</v>
      </c>
      <c r="F19" s="245">
        <f t="shared" si="0"/>
        <v>-1</v>
      </c>
      <c r="G19" s="245">
        <f t="shared" si="1"/>
        <v>114.28571428571428</v>
      </c>
    </row>
    <row r="20" spans="1:7" ht="26.25" customHeight="1">
      <c r="A20" s="142" t="s">
        <v>245</v>
      </c>
      <c r="B20" s="244"/>
      <c r="C20" s="140">
        <v>-2</v>
      </c>
      <c r="D20" s="140">
        <v>-2</v>
      </c>
      <c r="E20" s="140">
        <v>0</v>
      </c>
      <c r="F20" s="245">
        <f t="shared" si="0"/>
        <v>2</v>
      </c>
      <c r="G20" s="245">
        <f t="shared" si="1"/>
        <v>0</v>
      </c>
    </row>
    <row r="21" spans="1:7" ht="25.5" customHeight="1">
      <c r="A21" s="142" t="s">
        <v>246</v>
      </c>
      <c r="B21" s="244"/>
      <c r="C21" s="140">
        <v>-8</v>
      </c>
      <c r="D21" s="140">
        <v>-13</v>
      </c>
      <c r="E21" s="140">
        <v>-10</v>
      </c>
      <c r="F21" s="245">
        <f t="shared" si="0"/>
        <v>3</v>
      </c>
      <c r="G21" s="245">
        <f t="shared" si="1"/>
        <v>76.923076923076934</v>
      </c>
    </row>
    <row r="22" spans="1:7" ht="25.5" customHeight="1">
      <c r="A22" s="252" t="s">
        <v>279</v>
      </c>
      <c r="B22" s="253"/>
      <c r="C22" s="179">
        <v>-1</v>
      </c>
      <c r="D22" s="179">
        <v>-4</v>
      </c>
      <c r="E22" s="179">
        <v>0</v>
      </c>
      <c r="F22" s="254">
        <f t="shared" si="0"/>
        <v>4</v>
      </c>
      <c r="G22" s="254">
        <f t="shared" si="1"/>
        <v>0</v>
      </c>
    </row>
    <row r="23" spans="1:7" ht="35.25" customHeight="1">
      <c r="A23" s="142" t="s">
        <v>249</v>
      </c>
      <c r="B23" s="255"/>
      <c r="C23" s="140">
        <v>-6</v>
      </c>
      <c r="D23" s="140">
        <v>-6</v>
      </c>
      <c r="E23" s="140">
        <v>-8</v>
      </c>
      <c r="F23" s="245">
        <f t="shared" si="0"/>
        <v>-2</v>
      </c>
      <c r="G23" s="245">
        <f t="shared" si="1"/>
        <v>133.33333333333331</v>
      </c>
    </row>
    <row r="24" spans="1:7" s="8" customFormat="1" ht="28.5" customHeight="1">
      <c r="A24" s="241" t="s">
        <v>195</v>
      </c>
      <c r="B24" s="256">
        <v>1049</v>
      </c>
      <c r="C24" s="141">
        <f>SUM(C25:C34)</f>
        <v>-154</v>
      </c>
      <c r="D24" s="141">
        <f>SUM(D25:D34)</f>
        <v>-150</v>
      </c>
      <c r="E24" s="141">
        <f>SUM(E25:E34)</f>
        <v>-162</v>
      </c>
      <c r="F24" s="243">
        <f t="shared" ref="F24:F46" si="2">E24-D24</f>
        <v>-12</v>
      </c>
      <c r="G24" s="243">
        <f t="shared" ref="G24:G46" si="3">(E24/D24)*100</f>
        <v>108</v>
      </c>
    </row>
    <row r="25" spans="1:7" s="8" customFormat="1" ht="23.25" customHeight="1">
      <c r="A25" s="142" t="s">
        <v>248</v>
      </c>
      <c r="B25" s="143"/>
      <c r="C25" s="140">
        <v>-2</v>
      </c>
      <c r="D25" s="140">
        <v>-5</v>
      </c>
      <c r="E25" s="140">
        <v>-2</v>
      </c>
      <c r="F25" s="245">
        <f t="shared" si="0"/>
        <v>3</v>
      </c>
      <c r="G25" s="245">
        <f t="shared" si="1"/>
        <v>40</v>
      </c>
    </row>
    <row r="26" spans="1:7" s="8" customFormat="1" ht="22.5" customHeight="1">
      <c r="A26" s="142" t="s">
        <v>265</v>
      </c>
      <c r="B26" s="143"/>
      <c r="C26" s="140">
        <v>-35</v>
      </c>
      <c r="D26" s="140">
        <v>-25</v>
      </c>
      <c r="E26" s="140">
        <v>-34</v>
      </c>
      <c r="F26" s="245">
        <f t="shared" si="0"/>
        <v>-9</v>
      </c>
      <c r="G26" s="245">
        <f t="shared" si="1"/>
        <v>136</v>
      </c>
    </row>
    <row r="27" spans="1:7" s="8" customFormat="1" ht="37.5" customHeight="1">
      <c r="A27" s="142" t="s">
        <v>324</v>
      </c>
      <c r="B27" s="143"/>
      <c r="C27" s="140">
        <v>-31</v>
      </c>
      <c r="D27" s="140">
        <v>-39</v>
      </c>
      <c r="E27" s="140">
        <v>-6</v>
      </c>
      <c r="F27" s="245">
        <f t="shared" si="0"/>
        <v>33</v>
      </c>
      <c r="G27" s="245">
        <f t="shared" si="1"/>
        <v>15.384615384615385</v>
      </c>
    </row>
    <row r="28" spans="1:7" s="8" customFormat="1" ht="23.25" customHeight="1">
      <c r="A28" s="142" t="s">
        <v>239</v>
      </c>
      <c r="B28" s="143"/>
      <c r="C28" s="140">
        <v>0</v>
      </c>
      <c r="D28" s="140">
        <v>0</v>
      </c>
      <c r="E28" s="140">
        <v>-3</v>
      </c>
      <c r="F28" s="245">
        <f t="shared" si="0"/>
        <v>-3</v>
      </c>
      <c r="G28" s="246" t="e">
        <f t="shared" si="1"/>
        <v>#DIV/0!</v>
      </c>
    </row>
    <row r="29" spans="1:7" s="8" customFormat="1" ht="21" customHeight="1">
      <c r="A29" s="142" t="s">
        <v>292</v>
      </c>
      <c r="B29" s="143"/>
      <c r="C29" s="140">
        <v>-68</v>
      </c>
      <c r="D29" s="140">
        <v>-65</v>
      </c>
      <c r="E29" s="140">
        <v>-70</v>
      </c>
      <c r="F29" s="245">
        <f t="shared" si="0"/>
        <v>-5</v>
      </c>
      <c r="G29" s="245">
        <f t="shared" si="1"/>
        <v>107.69230769230769</v>
      </c>
    </row>
    <row r="30" spans="1:7" s="8" customFormat="1" ht="21.75" customHeight="1">
      <c r="A30" s="257" t="s">
        <v>323</v>
      </c>
      <c r="B30" s="258"/>
      <c r="C30" s="203">
        <v>0</v>
      </c>
      <c r="D30" s="203">
        <v>0</v>
      </c>
      <c r="E30" s="203">
        <v>-28</v>
      </c>
      <c r="F30" s="259">
        <f t="shared" si="0"/>
        <v>-28</v>
      </c>
      <c r="G30" s="246" t="e">
        <f t="shared" si="1"/>
        <v>#DIV/0!</v>
      </c>
    </row>
    <row r="31" spans="1:7" s="8" customFormat="1" ht="38.25" customHeight="1">
      <c r="A31" s="257" t="s">
        <v>326</v>
      </c>
      <c r="B31" s="258"/>
      <c r="C31" s="203">
        <v>0</v>
      </c>
      <c r="D31" s="203">
        <v>0</v>
      </c>
      <c r="E31" s="203">
        <v>-2</v>
      </c>
      <c r="F31" s="259">
        <f t="shared" si="0"/>
        <v>-2</v>
      </c>
      <c r="G31" s="260" t="e">
        <f t="shared" si="1"/>
        <v>#DIV/0!</v>
      </c>
    </row>
    <row r="32" spans="1:7" s="8" customFormat="1" ht="44.25" customHeight="1">
      <c r="A32" s="257" t="s">
        <v>325</v>
      </c>
      <c r="B32" s="258"/>
      <c r="C32" s="203">
        <v>0</v>
      </c>
      <c r="D32" s="203">
        <v>0</v>
      </c>
      <c r="E32" s="203">
        <v>-1</v>
      </c>
      <c r="F32" s="259">
        <f t="shared" si="0"/>
        <v>-1</v>
      </c>
      <c r="G32" s="260" t="e">
        <f t="shared" si="1"/>
        <v>#DIV/0!</v>
      </c>
    </row>
    <row r="33" spans="1:7" s="8" customFormat="1" ht="57" customHeight="1">
      <c r="A33" s="142" t="s">
        <v>250</v>
      </c>
      <c r="B33" s="143"/>
      <c r="C33" s="140">
        <v>-4</v>
      </c>
      <c r="D33" s="140">
        <v>-2</v>
      </c>
      <c r="E33" s="140">
        <v>-1</v>
      </c>
      <c r="F33" s="245">
        <f t="shared" si="0"/>
        <v>1</v>
      </c>
      <c r="G33" s="246">
        <f t="shared" si="1"/>
        <v>50</v>
      </c>
    </row>
    <row r="34" spans="1:7" s="8" customFormat="1" ht="23.25" customHeight="1">
      <c r="A34" s="142" t="s">
        <v>247</v>
      </c>
      <c r="B34" s="143"/>
      <c r="C34" s="140">
        <v>-14</v>
      </c>
      <c r="D34" s="140">
        <v>-14</v>
      </c>
      <c r="E34" s="140">
        <v>-15</v>
      </c>
      <c r="F34" s="245">
        <f t="shared" si="0"/>
        <v>-1</v>
      </c>
      <c r="G34" s="245">
        <f t="shared" si="1"/>
        <v>107.14285714285714</v>
      </c>
    </row>
    <row r="35" spans="1:7" s="8" customFormat="1" ht="24" customHeight="1">
      <c r="A35" s="261" t="s">
        <v>196</v>
      </c>
      <c r="B35" s="256">
        <v>1067</v>
      </c>
      <c r="C35" s="141">
        <f>SUM(C36:C37)</f>
        <v>-5</v>
      </c>
      <c r="D35" s="141">
        <f>SUM(D36:D37)</f>
        <v>-10</v>
      </c>
      <c r="E35" s="141">
        <f>SUM(E36:E37)</f>
        <v>-3</v>
      </c>
      <c r="F35" s="243">
        <f t="shared" si="2"/>
        <v>7</v>
      </c>
      <c r="G35" s="243">
        <f t="shared" si="3"/>
        <v>30</v>
      </c>
    </row>
    <row r="36" spans="1:7" s="8" customFormat="1" ht="24" customHeight="1">
      <c r="A36" s="262" t="s">
        <v>252</v>
      </c>
      <c r="B36" s="143"/>
      <c r="C36" s="140">
        <v>-3</v>
      </c>
      <c r="D36" s="140">
        <v>-10</v>
      </c>
      <c r="E36" s="140">
        <v>-3</v>
      </c>
      <c r="F36" s="245">
        <f t="shared" si="0"/>
        <v>7</v>
      </c>
      <c r="G36" s="245">
        <f t="shared" si="1"/>
        <v>30</v>
      </c>
    </row>
    <row r="37" spans="1:7" s="8" customFormat="1" ht="37.5" customHeight="1">
      <c r="A37" s="142" t="s">
        <v>293</v>
      </c>
      <c r="B37" s="143"/>
      <c r="C37" s="140">
        <v>-2</v>
      </c>
      <c r="D37" s="263">
        <v>0</v>
      </c>
      <c r="E37" s="140">
        <v>0</v>
      </c>
      <c r="F37" s="245">
        <f t="shared" si="0"/>
        <v>0</v>
      </c>
      <c r="G37" s="246" t="e">
        <f t="shared" si="1"/>
        <v>#DIV/0!</v>
      </c>
    </row>
    <row r="38" spans="1:7" s="8" customFormat="1" ht="30.75" customHeight="1">
      <c r="A38" s="241" t="s">
        <v>197</v>
      </c>
      <c r="B38" s="256">
        <v>1086</v>
      </c>
      <c r="C38" s="141">
        <f>SUM(C39:C46)</f>
        <v>-382</v>
      </c>
      <c r="D38" s="141">
        <f>SUM(D39:D46)</f>
        <v>-1000</v>
      </c>
      <c r="E38" s="141">
        <f>SUM(E39:E46)</f>
        <v>-434</v>
      </c>
      <c r="F38" s="243">
        <f t="shared" si="2"/>
        <v>566</v>
      </c>
      <c r="G38" s="243">
        <f t="shared" si="3"/>
        <v>43.4</v>
      </c>
    </row>
    <row r="39" spans="1:7" s="8" customFormat="1" ht="26.25" customHeight="1">
      <c r="A39" s="142" t="s">
        <v>253</v>
      </c>
      <c r="B39" s="143"/>
      <c r="C39" s="140">
        <v>-292</v>
      </c>
      <c r="D39" s="140">
        <v>-875</v>
      </c>
      <c r="E39" s="140">
        <v>-306</v>
      </c>
      <c r="F39" s="245">
        <f t="shared" si="2"/>
        <v>569</v>
      </c>
      <c r="G39" s="245">
        <f t="shared" si="3"/>
        <v>34.971428571428568</v>
      </c>
    </row>
    <row r="40" spans="1:7" s="8" customFormat="1" ht="41.25" customHeight="1">
      <c r="A40" s="142" t="s">
        <v>266</v>
      </c>
      <c r="B40" s="143"/>
      <c r="C40" s="140">
        <v>-2</v>
      </c>
      <c r="D40" s="140">
        <v>-5</v>
      </c>
      <c r="E40" s="140">
        <v>0</v>
      </c>
      <c r="F40" s="245">
        <f t="shared" si="2"/>
        <v>5</v>
      </c>
      <c r="G40" s="245">
        <f t="shared" si="3"/>
        <v>0</v>
      </c>
    </row>
    <row r="41" spans="1:7" s="8" customFormat="1" ht="39" customHeight="1">
      <c r="A41" s="142" t="s">
        <v>254</v>
      </c>
      <c r="B41" s="143"/>
      <c r="C41" s="140">
        <v>-35</v>
      </c>
      <c r="D41" s="140">
        <v>-5</v>
      </c>
      <c r="E41" s="140">
        <v>-3</v>
      </c>
      <c r="F41" s="245">
        <f t="shared" si="2"/>
        <v>2</v>
      </c>
      <c r="G41" s="245">
        <f t="shared" si="3"/>
        <v>60</v>
      </c>
    </row>
    <row r="42" spans="1:7" s="8" customFormat="1" ht="39" customHeight="1">
      <c r="A42" s="247" t="s">
        <v>267</v>
      </c>
      <c r="B42" s="264"/>
      <c r="C42" s="163">
        <v>-3</v>
      </c>
      <c r="D42" s="163">
        <v>-5</v>
      </c>
      <c r="E42" s="163">
        <v>-4</v>
      </c>
      <c r="F42" s="245">
        <f t="shared" si="2"/>
        <v>1</v>
      </c>
      <c r="G42" s="245">
        <f t="shared" si="3"/>
        <v>80</v>
      </c>
    </row>
    <row r="43" spans="1:7" s="8" customFormat="1" ht="26.25" customHeight="1">
      <c r="A43" s="165" t="s">
        <v>269</v>
      </c>
      <c r="B43" s="265"/>
      <c r="C43" s="140">
        <v>0</v>
      </c>
      <c r="D43" s="164">
        <v>0</v>
      </c>
      <c r="E43" s="140">
        <v>0</v>
      </c>
      <c r="F43" s="245">
        <f t="shared" si="2"/>
        <v>0</v>
      </c>
      <c r="G43" s="246" t="e">
        <f t="shared" si="3"/>
        <v>#DIV/0!</v>
      </c>
    </row>
    <row r="44" spans="1:7" s="8" customFormat="1" ht="40.5" customHeight="1">
      <c r="A44" s="142" t="s">
        <v>255</v>
      </c>
      <c r="B44" s="143"/>
      <c r="C44" s="140">
        <v>-16</v>
      </c>
      <c r="D44" s="140">
        <v>-50</v>
      </c>
      <c r="E44" s="140">
        <v>-29</v>
      </c>
      <c r="F44" s="245">
        <f t="shared" si="2"/>
        <v>21</v>
      </c>
      <c r="G44" s="245">
        <f t="shared" si="3"/>
        <v>57.999999999999993</v>
      </c>
    </row>
    <row r="45" spans="1:7" s="8" customFormat="1" ht="39" customHeight="1">
      <c r="A45" s="142" t="s">
        <v>256</v>
      </c>
      <c r="B45" s="143"/>
      <c r="C45" s="140">
        <v>-34</v>
      </c>
      <c r="D45" s="140">
        <v>-30</v>
      </c>
      <c r="E45" s="140">
        <v>-92</v>
      </c>
      <c r="F45" s="245">
        <f t="shared" si="2"/>
        <v>-62</v>
      </c>
      <c r="G45" s="245">
        <f t="shared" si="3"/>
        <v>306.66666666666669</v>
      </c>
    </row>
    <row r="46" spans="1:7" s="8" customFormat="1" ht="23.25" customHeight="1">
      <c r="A46" s="142" t="s">
        <v>257</v>
      </c>
      <c r="B46" s="143"/>
      <c r="C46" s="177">
        <v>0</v>
      </c>
      <c r="D46" s="140">
        <v>-30</v>
      </c>
      <c r="E46" s="177">
        <v>0</v>
      </c>
      <c r="F46" s="245">
        <f t="shared" si="2"/>
        <v>30</v>
      </c>
      <c r="G46" s="245">
        <f t="shared" si="3"/>
        <v>0</v>
      </c>
    </row>
    <row r="47" spans="1:7" s="8" customFormat="1" ht="27.75" customHeight="1">
      <c r="A47" s="241" t="s">
        <v>125</v>
      </c>
      <c r="B47" s="256">
        <v>1073</v>
      </c>
      <c r="C47" s="141">
        <f>SUM(C48:C53)</f>
        <v>813</v>
      </c>
      <c r="D47" s="141">
        <f>SUM(D48:D53)</f>
        <v>1500</v>
      </c>
      <c r="E47" s="141">
        <f>SUM(E48:E53)</f>
        <v>524</v>
      </c>
      <c r="F47" s="243">
        <f t="shared" ref="F47:F53" si="4">E47-D47</f>
        <v>-976</v>
      </c>
      <c r="G47" s="243">
        <f t="shared" ref="G47:G53" si="5">(E47/D47)*100</f>
        <v>34.93333333333333</v>
      </c>
    </row>
    <row r="48" spans="1:7" s="8" customFormat="1" ht="40.5" customHeight="1">
      <c r="A48" s="142" t="s">
        <v>268</v>
      </c>
      <c r="B48" s="143"/>
      <c r="C48" s="140">
        <v>498</v>
      </c>
      <c r="D48" s="140">
        <v>1449</v>
      </c>
      <c r="E48" s="140">
        <v>469</v>
      </c>
      <c r="F48" s="245">
        <f t="shared" si="4"/>
        <v>-980</v>
      </c>
      <c r="G48" s="245">
        <f t="shared" si="5"/>
        <v>32.367149758454104</v>
      </c>
    </row>
    <row r="49" spans="1:8" s="8" customFormat="1" ht="27" customHeight="1">
      <c r="A49" s="142" t="s">
        <v>258</v>
      </c>
      <c r="B49" s="143"/>
      <c r="C49" s="176">
        <v>0</v>
      </c>
      <c r="D49" s="140">
        <v>1</v>
      </c>
      <c r="E49" s="176">
        <v>0</v>
      </c>
      <c r="F49" s="245">
        <f t="shared" si="4"/>
        <v>-1</v>
      </c>
      <c r="G49" s="245">
        <f t="shared" si="5"/>
        <v>0</v>
      </c>
    </row>
    <row r="50" spans="1:8" s="8" customFormat="1" ht="43.5" customHeight="1">
      <c r="A50" s="165" t="s">
        <v>295</v>
      </c>
      <c r="B50" s="265"/>
      <c r="C50" s="140">
        <v>1</v>
      </c>
      <c r="D50" s="164">
        <v>0</v>
      </c>
      <c r="E50" s="140">
        <v>17</v>
      </c>
      <c r="F50" s="245">
        <f t="shared" si="4"/>
        <v>17</v>
      </c>
      <c r="G50" s="246" t="e">
        <f t="shared" si="5"/>
        <v>#DIV/0!</v>
      </c>
    </row>
    <row r="51" spans="1:8" s="8" customFormat="1" ht="23.25" customHeight="1">
      <c r="A51" s="266" t="s">
        <v>297</v>
      </c>
      <c r="B51" s="267"/>
      <c r="C51" s="191">
        <v>0</v>
      </c>
      <c r="D51" s="191">
        <v>0</v>
      </c>
      <c r="E51" s="191">
        <v>0</v>
      </c>
      <c r="F51" s="268"/>
      <c r="G51" s="269"/>
    </row>
    <row r="52" spans="1:8" s="8" customFormat="1" ht="30" customHeight="1">
      <c r="A52" s="165" t="s">
        <v>296</v>
      </c>
      <c r="B52" s="265"/>
      <c r="C52" s="140">
        <v>250</v>
      </c>
      <c r="D52" s="164">
        <v>0</v>
      </c>
      <c r="E52" s="140">
        <v>0</v>
      </c>
      <c r="F52" s="245">
        <f t="shared" si="4"/>
        <v>0</v>
      </c>
      <c r="G52" s="246" t="e">
        <f t="shared" si="5"/>
        <v>#DIV/0!</v>
      </c>
    </row>
    <row r="53" spans="1:8" s="8" customFormat="1" ht="27" customHeight="1">
      <c r="A53" s="142" t="s">
        <v>259</v>
      </c>
      <c r="B53" s="143"/>
      <c r="C53" s="140">
        <v>64</v>
      </c>
      <c r="D53" s="140">
        <v>50</v>
      </c>
      <c r="E53" s="140">
        <v>38</v>
      </c>
      <c r="F53" s="245">
        <f t="shared" si="4"/>
        <v>-12</v>
      </c>
      <c r="G53" s="245">
        <f t="shared" si="5"/>
        <v>76</v>
      </c>
    </row>
    <row r="54" spans="1:8" ht="14.25" customHeight="1">
      <c r="A54" s="3"/>
      <c r="D54" s="19"/>
      <c r="E54" s="20"/>
      <c r="F54" s="20"/>
      <c r="G54" s="20"/>
    </row>
    <row r="55" spans="1:8" ht="24.75" customHeight="1">
      <c r="A55" s="234" t="s">
        <v>319</v>
      </c>
      <c r="B55" s="235"/>
      <c r="C55" s="346" t="s">
        <v>57</v>
      </c>
      <c r="D55" s="346"/>
      <c r="E55" s="347" t="s">
        <v>318</v>
      </c>
      <c r="F55" s="355"/>
      <c r="G55" s="355"/>
      <c r="H55" s="355"/>
    </row>
    <row r="56" spans="1:8">
      <c r="A56" s="28" t="s">
        <v>180</v>
      </c>
      <c r="B56" s="2"/>
      <c r="C56" s="354" t="s">
        <v>185</v>
      </c>
      <c r="D56" s="354"/>
      <c r="E56" s="2"/>
      <c r="F56" s="352" t="s">
        <v>115</v>
      </c>
      <c r="G56" s="352"/>
      <c r="H56" s="1"/>
    </row>
    <row r="57" spans="1:8">
      <c r="A57" s="3"/>
      <c r="D57" s="19"/>
      <c r="E57" s="20"/>
      <c r="F57" s="20"/>
      <c r="G57" s="20"/>
    </row>
    <row r="58" spans="1:8">
      <c r="A58" s="3"/>
      <c r="D58" s="19"/>
      <c r="E58" s="20"/>
      <c r="F58" s="20"/>
      <c r="G58" s="20"/>
    </row>
    <row r="59" spans="1:8">
      <c r="A59" s="3"/>
      <c r="D59" s="19"/>
      <c r="E59" s="20"/>
      <c r="F59" s="20"/>
      <c r="G59" s="20"/>
    </row>
    <row r="60" spans="1:8">
      <c r="A60" s="3"/>
      <c r="D60" s="19"/>
      <c r="E60" s="20"/>
      <c r="F60" s="20"/>
      <c r="G60" s="20"/>
    </row>
    <row r="61" spans="1:8">
      <c r="A61" s="3"/>
      <c r="D61" s="19"/>
      <c r="E61" s="20"/>
      <c r="F61" s="20"/>
      <c r="G61" s="20"/>
    </row>
    <row r="62" spans="1:8">
      <c r="A62" s="3"/>
      <c r="D62" s="19"/>
      <c r="E62" s="20"/>
      <c r="F62" s="20"/>
      <c r="G62" s="20"/>
    </row>
    <row r="63" spans="1:8">
      <c r="A63" s="3"/>
      <c r="D63" s="19"/>
      <c r="E63" s="20"/>
      <c r="F63" s="20"/>
      <c r="G63" s="20"/>
    </row>
    <row r="64" spans="1:8">
      <c r="A64" s="3"/>
      <c r="D64" s="19"/>
      <c r="E64" s="20"/>
      <c r="F64" s="20"/>
      <c r="G64" s="20"/>
    </row>
    <row r="65" spans="1:7">
      <c r="A65" s="3"/>
      <c r="D65" s="19"/>
      <c r="E65" s="20"/>
      <c r="F65" s="20"/>
      <c r="G65" s="20"/>
    </row>
    <row r="66" spans="1:7">
      <c r="A66" s="3"/>
      <c r="D66" s="19"/>
      <c r="E66" s="20"/>
      <c r="F66" s="20"/>
      <c r="G66" s="20"/>
    </row>
    <row r="67" spans="1:7">
      <c r="A67" s="3"/>
      <c r="D67" s="19"/>
      <c r="E67" s="20"/>
      <c r="F67" s="20"/>
      <c r="G67" s="20"/>
    </row>
    <row r="68" spans="1:7">
      <c r="A68" s="3"/>
      <c r="D68" s="19"/>
      <c r="E68" s="20"/>
      <c r="F68" s="20"/>
      <c r="G68" s="20"/>
    </row>
    <row r="69" spans="1:7">
      <c r="A69" s="3"/>
      <c r="D69" s="19"/>
      <c r="E69" s="20"/>
      <c r="F69" s="20"/>
      <c r="G69" s="20"/>
    </row>
    <row r="70" spans="1:7">
      <c r="A70" s="3"/>
      <c r="D70" s="19"/>
      <c r="E70" s="20"/>
      <c r="F70" s="20"/>
      <c r="G70" s="20"/>
    </row>
    <row r="71" spans="1:7">
      <c r="A71" s="3"/>
      <c r="D71" s="19"/>
      <c r="E71" s="20"/>
      <c r="F71" s="20"/>
      <c r="G71" s="20"/>
    </row>
    <row r="72" spans="1:7">
      <c r="A72" s="3"/>
      <c r="D72" s="19"/>
      <c r="E72" s="20"/>
      <c r="F72" s="20"/>
      <c r="G72" s="20"/>
    </row>
    <row r="73" spans="1:7">
      <c r="A73" s="3"/>
      <c r="D73" s="19"/>
      <c r="E73" s="20"/>
      <c r="F73" s="20"/>
      <c r="G73" s="20"/>
    </row>
    <row r="74" spans="1:7">
      <c r="A74" s="3"/>
      <c r="D74" s="19"/>
      <c r="E74" s="20"/>
      <c r="F74" s="20"/>
      <c r="G74" s="20"/>
    </row>
    <row r="75" spans="1:7">
      <c r="A75" s="3"/>
      <c r="D75" s="19"/>
      <c r="E75" s="20"/>
      <c r="F75" s="20"/>
      <c r="G75" s="20"/>
    </row>
    <row r="76" spans="1:7">
      <c r="A76" s="3"/>
      <c r="D76" s="19"/>
      <c r="E76" s="20"/>
      <c r="F76" s="20"/>
      <c r="G76" s="20"/>
    </row>
    <row r="77" spans="1:7">
      <c r="A77" s="3"/>
      <c r="D77" s="19"/>
      <c r="E77" s="20"/>
      <c r="F77" s="20"/>
      <c r="G77" s="20"/>
    </row>
    <row r="78" spans="1:7">
      <c r="A78" s="3"/>
      <c r="D78" s="19"/>
      <c r="E78" s="20"/>
      <c r="F78" s="20"/>
      <c r="G78" s="20"/>
    </row>
    <row r="79" spans="1:7">
      <c r="A79" s="3"/>
      <c r="D79" s="19"/>
      <c r="E79" s="20"/>
      <c r="F79" s="20"/>
      <c r="G79" s="20"/>
    </row>
    <row r="80" spans="1:7">
      <c r="A80" s="3"/>
      <c r="D80" s="19"/>
      <c r="E80" s="20"/>
      <c r="F80" s="20"/>
      <c r="G80" s="20"/>
    </row>
    <row r="81" spans="1:7">
      <c r="A81" s="3"/>
      <c r="D81" s="19"/>
      <c r="E81" s="20"/>
      <c r="F81" s="20"/>
      <c r="G81" s="20"/>
    </row>
    <row r="82" spans="1:7">
      <c r="A82" s="3"/>
      <c r="D82" s="19"/>
      <c r="E82" s="20"/>
      <c r="F82" s="20"/>
      <c r="G82" s="20"/>
    </row>
    <row r="83" spans="1:7">
      <c r="A83" s="3"/>
      <c r="D83" s="19"/>
      <c r="E83" s="20"/>
      <c r="F83" s="20"/>
      <c r="G83" s="20"/>
    </row>
    <row r="84" spans="1:7">
      <c r="A84" s="3"/>
      <c r="D84" s="19"/>
      <c r="E84" s="20"/>
      <c r="F84" s="20"/>
      <c r="G84" s="20"/>
    </row>
    <row r="85" spans="1:7">
      <c r="A85" s="3"/>
      <c r="D85" s="19"/>
      <c r="E85" s="20"/>
      <c r="F85" s="20"/>
      <c r="G85" s="20"/>
    </row>
    <row r="86" spans="1:7">
      <c r="A86" s="3"/>
      <c r="D86" s="19"/>
      <c r="E86" s="20"/>
      <c r="F86" s="20"/>
      <c r="G86" s="20"/>
    </row>
    <row r="87" spans="1:7">
      <c r="A87" s="3"/>
      <c r="D87" s="19"/>
      <c r="E87" s="20"/>
      <c r="F87" s="20"/>
      <c r="G87" s="20"/>
    </row>
    <row r="88" spans="1:7">
      <c r="A88" s="3"/>
      <c r="D88" s="19"/>
      <c r="E88" s="20"/>
      <c r="F88" s="20"/>
      <c r="G88" s="20"/>
    </row>
    <row r="89" spans="1:7">
      <c r="A89" s="3"/>
      <c r="D89" s="19"/>
      <c r="E89" s="20"/>
      <c r="F89" s="20"/>
      <c r="G89" s="20"/>
    </row>
    <row r="90" spans="1:7">
      <c r="A90" s="3"/>
      <c r="D90" s="19"/>
      <c r="E90" s="20"/>
      <c r="F90" s="20"/>
      <c r="G90" s="20"/>
    </row>
    <row r="91" spans="1:7">
      <c r="A91" s="3"/>
      <c r="D91" s="19"/>
      <c r="E91" s="20"/>
      <c r="F91" s="20"/>
      <c r="G91" s="20"/>
    </row>
    <row r="92" spans="1:7">
      <c r="A92" s="3"/>
      <c r="D92" s="19"/>
      <c r="E92" s="20"/>
      <c r="F92" s="20"/>
      <c r="G92" s="20"/>
    </row>
    <row r="93" spans="1:7">
      <c r="A93" s="3"/>
      <c r="D93" s="19"/>
      <c r="E93" s="20"/>
      <c r="F93" s="20"/>
      <c r="G93" s="20"/>
    </row>
    <row r="94" spans="1:7">
      <c r="A94" s="3"/>
      <c r="D94" s="19"/>
      <c r="E94" s="20"/>
      <c r="F94" s="20"/>
      <c r="G94" s="20"/>
    </row>
    <row r="95" spans="1:7">
      <c r="A95" s="3"/>
      <c r="D95" s="19"/>
      <c r="E95" s="20"/>
      <c r="F95" s="20"/>
      <c r="G95" s="20"/>
    </row>
    <row r="96" spans="1:7">
      <c r="A96" s="3"/>
      <c r="D96" s="19"/>
      <c r="E96" s="20"/>
      <c r="F96" s="20"/>
      <c r="G96" s="20"/>
    </row>
    <row r="97" spans="1:7">
      <c r="A97" s="3"/>
      <c r="D97" s="19"/>
      <c r="E97" s="20"/>
      <c r="F97" s="20"/>
      <c r="G97" s="20"/>
    </row>
    <row r="98" spans="1:7">
      <c r="A98" s="3"/>
      <c r="D98" s="19"/>
      <c r="E98" s="20"/>
      <c r="F98" s="20"/>
      <c r="G98" s="20"/>
    </row>
    <row r="99" spans="1:7">
      <c r="A99" s="3"/>
      <c r="D99" s="19"/>
      <c r="E99" s="20"/>
      <c r="F99" s="20"/>
      <c r="G99" s="20"/>
    </row>
    <row r="100" spans="1:7">
      <c r="A100" s="3"/>
      <c r="D100" s="19"/>
      <c r="E100" s="20"/>
      <c r="F100" s="20"/>
      <c r="G100" s="20"/>
    </row>
    <row r="101" spans="1:7">
      <c r="A101" s="3"/>
      <c r="D101" s="19"/>
      <c r="E101" s="20"/>
      <c r="F101" s="20"/>
      <c r="G101" s="20"/>
    </row>
    <row r="102" spans="1:7">
      <c r="A102" s="3"/>
      <c r="D102" s="19"/>
      <c r="E102" s="20"/>
      <c r="F102" s="20"/>
      <c r="G102" s="20"/>
    </row>
    <row r="103" spans="1:7">
      <c r="A103" s="3"/>
      <c r="D103" s="19"/>
      <c r="E103" s="20"/>
      <c r="F103" s="20"/>
      <c r="G103" s="20"/>
    </row>
    <row r="104" spans="1:7">
      <c r="A104" s="3"/>
      <c r="D104" s="19"/>
      <c r="E104" s="20"/>
      <c r="F104" s="20"/>
      <c r="G104" s="20"/>
    </row>
    <row r="105" spans="1:7">
      <c r="A105" s="3"/>
      <c r="D105" s="19"/>
      <c r="E105" s="20"/>
      <c r="F105" s="20"/>
      <c r="G105" s="20"/>
    </row>
    <row r="106" spans="1:7">
      <c r="A106" s="3"/>
      <c r="D106" s="19"/>
      <c r="E106" s="20"/>
      <c r="F106" s="20"/>
      <c r="G106" s="20"/>
    </row>
    <row r="107" spans="1:7">
      <c r="A107" s="3"/>
      <c r="D107" s="19"/>
      <c r="E107" s="20"/>
      <c r="F107" s="20"/>
      <c r="G107" s="20"/>
    </row>
    <row r="108" spans="1:7">
      <c r="A108" s="3"/>
      <c r="D108" s="19"/>
      <c r="E108" s="20"/>
      <c r="F108" s="20"/>
      <c r="G108" s="20"/>
    </row>
    <row r="109" spans="1:7">
      <c r="A109" s="3"/>
      <c r="D109" s="19"/>
      <c r="E109" s="20"/>
      <c r="F109" s="20"/>
      <c r="G109" s="20"/>
    </row>
    <row r="110" spans="1:7">
      <c r="A110" s="3"/>
      <c r="D110" s="19"/>
      <c r="E110" s="20"/>
      <c r="F110" s="20"/>
      <c r="G110" s="20"/>
    </row>
    <row r="111" spans="1:7">
      <c r="A111" s="3"/>
    </row>
    <row r="112" spans="1:7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</sheetData>
  <mergeCells count="5">
    <mergeCell ref="F56:G56"/>
    <mergeCell ref="A2:G2"/>
    <mergeCell ref="C55:D55"/>
    <mergeCell ref="C56:D56"/>
    <mergeCell ref="E55:H55"/>
  </mergeCells>
  <pageMargins left="0.59055118110236227" right="0.59055118110236227" top="0.98425196850393704" bottom="0.59055118110236227" header="0" footer="0"/>
  <pageSetup paperSize="9" scale="86" orientation="landscape" r:id="rId1"/>
  <ignoredErrors>
    <ignoredError sqref="G24 G13 G15:G16 G28 G33 G52 G43 G10 G37 G50 G30 G31:G3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39" activePane="bottomRight" state="frozen"/>
      <selection pane="topRight" activeCell="C1" sqref="C1"/>
      <selection pane="bottomLeft" activeCell="A5" sqref="A5"/>
      <selection pane="bottomRight" activeCell="A47" sqref="A47:H48"/>
    </sheetView>
  </sheetViews>
  <sheetFormatPr defaultRowHeight="18.75"/>
  <cols>
    <col min="1" max="1" width="80.42578125" style="62" customWidth="1"/>
    <col min="2" max="2" width="15.28515625" style="63" customWidth="1"/>
    <col min="3" max="3" width="18" style="63" customWidth="1"/>
    <col min="4" max="4" width="18.7109375" style="63" customWidth="1"/>
    <col min="5" max="5" width="15.7109375" style="63" customWidth="1"/>
    <col min="6" max="6" width="17.5703125" style="63" customWidth="1"/>
    <col min="7" max="7" width="17.42578125" style="63" customWidth="1"/>
    <col min="8" max="8" width="15" style="63" customWidth="1"/>
    <col min="9" max="9" width="10" style="62" customWidth="1"/>
    <col min="10" max="10" width="9.5703125" style="62" customWidth="1"/>
    <col min="11" max="16384" width="9.140625" style="62"/>
  </cols>
  <sheetData>
    <row r="1" spans="1:8">
      <c r="H1" s="64" t="s">
        <v>171</v>
      </c>
    </row>
    <row r="2" spans="1:8" ht="22.5">
      <c r="A2" s="356" t="s">
        <v>73</v>
      </c>
      <c r="B2" s="356"/>
      <c r="C2" s="356"/>
      <c r="D2" s="356"/>
      <c r="E2" s="356"/>
      <c r="F2" s="356"/>
      <c r="G2" s="356"/>
      <c r="H2" s="356"/>
    </row>
    <row r="3" spans="1:8">
      <c r="A3" s="362" t="s">
        <v>187</v>
      </c>
      <c r="B3" s="362"/>
      <c r="C3" s="362"/>
      <c r="D3" s="362"/>
      <c r="E3" s="362"/>
      <c r="F3" s="362"/>
      <c r="G3" s="362"/>
      <c r="H3" s="362"/>
    </row>
    <row r="4" spans="1:8" ht="52.5" customHeight="1">
      <c r="A4" s="363" t="s">
        <v>101</v>
      </c>
      <c r="B4" s="364" t="s">
        <v>7</v>
      </c>
      <c r="C4" s="365" t="s">
        <v>165</v>
      </c>
      <c r="D4" s="365"/>
      <c r="E4" s="363" t="s">
        <v>299</v>
      </c>
      <c r="F4" s="363"/>
      <c r="G4" s="363"/>
      <c r="H4" s="363"/>
    </row>
    <row r="5" spans="1:8" ht="58.5" customHeight="1">
      <c r="A5" s="363"/>
      <c r="B5" s="364"/>
      <c r="C5" s="211" t="s">
        <v>277</v>
      </c>
      <c r="D5" s="211" t="s">
        <v>298</v>
      </c>
      <c r="E5" s="211" t="s">
        <v>95</v>
      </c>
      <c r="F5" s="211" t="s">
        <v>91</v>
      </c>
      <c r="G5" s="66" t="s">
        <v>98</v>
      </c>
      <c r="H5" s="66" t="s">
        <v>99</v>
      </c>
    </row>
    <row r="6" spans="1:8">
      <c r="A6" s="209">
        <v>1</v>
      </c>
      <c r="B6" s="210">
        <v>2</v>
      </c>
      <c r="C6" s="209">
        <v>3</v>
      </c>
      <c r="D6" s="210">
        <v>4</v>
      </c>
      <c r="E6" s="209">
        <v>5</v>
      </c>
      <c r="F6" s="210">
        <v>6</v>
      </c>
      <c r="G6" s="209">
        <v>7</v>
      </c>
      <c r="H6" s="210">
        <v>8</v>
      </c>
    </row>
    <row r="7" spans="1:8" ht="33" customHeight="1">
      <c r="A7" s="359" t="s">
        <v>72</v>
      </c>
      <c r="B7" s="359"/>
      <c r="C7" s="359"/>
      <c r="D7" s="359"/>
      <c r="E7" s="359"/>
      <c r="F7" s="359"/>
      <c r="G7" s="359"/>
      <c r="H7" s="359"/>
    </row>
    <row r="8" spans="1:8" ht="42.75" customHeight="1">
      <c r="A8" s="270" t="s">
        <v>36</v>
      </c>
      <c r="B8" s="271">
        <v>2000</v>
      </c>
      <c r="C8" s="272">
        <v>846</v>
      </c>
      <c r="D8" s="272">
        <v>620</v>
      </c>
      <c r="E8" s="272">
        <v>846</v>
      </c>
      <c r="F8" s="272">
        <v>620</v>
      </c>
      <c r="G8" s="272" t="s">
        <v>16</v>
      </c>
      <c r="H8" s="273" t="s">
        <v>16</v>
      </c>
    </row>
    <row r="9" spans="1:8" ht="37.5">
      <c r="A9" s="274" t="s">
        <v>129</v>
      </c>
      <c r="B9" s="116">
        <v>2010</v>
      </c>
      <c r="C9" s="275">
        <f>SUM(C10:C10)</f>
        <v>-68</v>
      </c>
      <c r="D9" s="276">
        <f>SUM(D10:D10)</f>
        <v>0</v>
      </c>
      <c r="E9" s="276">
        <f>SUM(E10:E10)</f>
        <v>0</v>
      </c>
      <c r="F9" s="276">
        <f>SUM(F10:F10)</f>
        <v>0</v>
      </c>
      <c r="G9" s="276">
        <f t="shared" ref="G9:G16" si="0">F9-E9</f>
        <v>0</v>
      </c>
      <c r="H9" s="277" t="e">
        <f t="shared" ref="H9:H42" si="1">(F9/E9)*100</f>
        <v>#DIV/0!</v>
      </c>
    </row>
    <row r="10" spans="1:8" ht="39.75" customHeight="1">
      <c r="A10" s="278" t="s">
        <v>231</v>
      </c>
      <c r="B10" s="116">
        <v>2011</v>
      </c>
      <c r="C10" s="279">
        <v>-68</v>
      </c>
      <c r="D10" s="279" t="s">
        <v>119</v>
      </c>
      <c r="E10" s="279" t="s">
        <v>119</v>
      </c>
      <c r="F10" s="279" t="s">
        <v>119</v>
      </c>
      <c r="G10" s="280" t="e">
        <f t="shared" si="0"/>
        <v>#VALUE!</v>
      </c>
      <c r="H10" s="277" t="e">
        <f t="shared" si="1"/>
        <v>#VALUE!</v>
      </c>
    </row>
    <row r="11" spans="1:8" ht="31.5" customHeight="1">
      <c r="A11" s="278" t="s">
        <v>78</v>
      </c>
      <c r="B11" s="116">
        <v>2020</v>
      </c>
      <c r="C11" s="275"/>
      <c r="D11" s="276"/>
      <c r="E11" s="276"/>
      <c r="F11" s="276"/>
      <c r="G11" s="276">
        <f t="shared" si="0"/>
        <v>0</v>
      </c>
      <c r="H11" s="277" t="e">
        <f t="shared" si="1"/>
        <v>#DIV/0!</v>
      </c>
    </row>
    <row r="12" spans="1:8" ht="31.5" customHeight="1">
      <c r="A12" s="278" t="s">
        <v>42</v>
      </c>
      <c r="B12" s="116">
        <v>2030</v>
      </c>
      <c r="C12" s="281" t="s">
        <v>119</v>
      </c>
      <c r="D12" s="279" t="s">
        <v>119</v>
      </c>
      <c r="E12" s="279" t="s">
        <v>119</v>
      </c>
      <c r="F12" s="279" t="s">
        <v>119</v>
      </c>
      <c r="G12" s="280" t="e">
        <f t="shared" si="0"/>
        <v>#VALUE!</v>
      </c>
      <c r="H12" s="277" t="e">
        <f t="shared" si="1"/>
        <v>#VALUE!</v>
      </c>
    </row>
    <row r="13" spans="1:8" ht="31.5" customHeight="1">
      <c r="A13" s="278" t="s">
        <v>68</v>
      </c>
      <c r="B13" s="116">
        <v>2031</v>
      </c>
      <c r="C13" s="281" t="s">
        <v>119</v>
      </c>
      <c r="D13" s="279" t="s">
        <v>119</v>
      </c>
      <c r="E13" s="279" t="s">
        <v>119</v>
      </c>
      <c r="F13" s="279" t="s">
        <v>119</v>
      </c>
      <c r="G13" s="280" t="e">
        <f t="shared" si="0"/>
        <v>#VALUE!</v>
      </c>
      <c r="H13" s="277" t="e">
        <f t="shared" si="1"/>
        <v>#VALUE!</v>
      </c>
    </row>
    <row r="14" spans="1:8" ht="31.5" customHeight="1">
      <c r="A14" s="278" t="s">
        <v>13</v>
      </c>
      <c r="B14" s="116">
        <v>2040</v>
      </c>
      <c r="C14" s="281" t="s">
        <v>119</v>
      </c>
      <c r="D14" s="279" t="s">
        <v>119</v>
      </c>
      <c r="E14" s="279" t="s">
        <v>119</v>
      </c>
      <c r="F14" s="279" t="s">
        <v>119</v>
      </c>
      <c r="G14" s="280" t="e">
        <f t="shared" si="0"/>
        <v>#VALUE!</v>
      </c>
      <c r="H14" s="277" t="e">
        <f t="shared" si="1"/>
        <v>#VALUE!</v>
      </c>
    </row>
    <row r="15" spans="1:8" ht="31.5" customHeight="1">
      <c r="A15" s="278" t="s">
        <v>61</v>
      </c>
      <c r="B15" s="116">
        <v>2050</v>
      </c>
      <c r="C15" s="281" t="s">
        <v>119</v>
      </c>
      <c r="D15" s="279" t="s">
        <v>119</v>
      </c>
      <c r="E15" s="279" t="s">
        <v>119</v>
      </c>
      <c r="F15" s="279" t="s">
        <v>119</v>
      </c>
      <c r="G15" s="280" t="e">
        <f t="shared" si="0"/>
        <v>#VALUE!</v>
      </c>
      <c r="H15" s="277" t="e">
        <f t="shared" si="1"/>
        <v>#VALUE!</v>
      </c>
    </row>
    <row r="16" spans="1:8" ht="31.5" customHeight="1">
      <c r="A16" s="278" t="s">
        <v>62</v>
      </c>
      <c r="B16" s="116">
        <v>2060</v>
      </c>
      <c r="C16" s="281" t="s">
        <v>119</v>
      </c>
      <c r="D16" s="279" t="s">
        <v>119</v>
      </c>
      <c r="E16" s="279" t="s">
        <v>119</v>
      </c>
      <c r="F16" s="279" t="s">
        <v>119</v>
      </c>
      <c r="G16" s="280" t="e">
        <f t="shared" si="0"/>
        <v>#VALUE!</v>
      </c>
      <c r="H16" s="277" t="e">
        <f t="shared" si="1"/>
        <v>#VALUE!</v>
      </c>
    </row>
    <row r="17" spans="1:8" ht="45.75" customHeight="1">
      <c r="A17" s="270" t="s">
        <v>37</v>
      </c>
      <c r="B17" s="271">
        <v>2070</v>
      </c>
      <c r="C17" s="272">
        <f>SUM(C8,C9,C11,C12,C14,C15,C16)+'I. Фін результат'!C79</f>
        <v>1458</v>
      </c>
      <c r="D17" s="272">
        <f>SUM(D8,D9,D11,D12,D14,D15,D16)+'I. Фін результат'!D79</f>
        <v>233</v>
      </c>
      <c r="E17" s="272">
        <f>SUM(E8,E9,E11,E12,E14,E15,E16)+'I. Фін результат'!E79</f>
        <v>846</v>
      </c>
      <c r="F17" s="272">
        <f>SUM(F8,F9,F11,F12,F14,F15,F16)+'I. Фін результат'!F79</f>
        <v>233</v>
      </c>
      <c r="G17" s="272" t="s">
        <v>16</v>
      </c>
      <c r="H17" s="273" t="s">
        <v>16</v>
      </c>
    </row>
    <row r="18" spans="1:8" ht="30.75" customHeight="1">
      <c r="A18" s="359" t="s">
        <v>175</v>
      </c>
      <c r="B18" s="359"/>
      <c r="C18" s="359"/>
      <c r="D18" s="359"/>
      <c r="E18" s="359"/>
      <c r="F18" s="359"/>
      <c r="G18" s="359"/>
      <c r="H18" s="359"/>
    </row>
    <row r="19" spans="1:8" ht="44.25" customHeight="1">
      <c r="A19" s="270" t="s">
        <v>176</v>
      </c>
      <c r="B19" s="271">
        <v>2110</v>
      </c>
      <c r="C19" s="272">
        <f>SUM(C20:C26)</f>
        <v>329</v>
      </c>
      <c r="D19" s="272">
        <f>SUM(D20:D26)</f>
        <v>322</v>
      </c>
      <c r="E19" s="272">
        <f>SUM(E20:E26)</f>
        <v>432</v>
      </c>
      <c r="F19" s="272">
        <f>SUM(F20:F26)</f>
        <v>322</v>
      </c>
      <c r="G19" s="272">
        <f>F19-E19</f>
        <v>-110</v>
      </c>
      <c r="H19" s="273">
        <f t="shared" si="1"/>
        <v>74.537037037037038</v>
      </c>
    </row>
    <row r="20" spans="1:8" ht="33" customHeight="1">
      <c r="A20" s="278" t="s">
        <v>143</v>
      </c>
      <c r="B20" s="116">
        <v>2111</v>
      </c>
      <c r="C20" s="276">
        <v>251</v>
      </c>
      <c r="D20" s="276">
        <v>231</v>
      </c>
      <c r="E20" s="276">
        <v>340</v>
      </c>
      <c r="F20" s="276">
        <v>231</v>
      </c>
      <c r="G20" s="276">
        <f>F20-E20</f>
        <v>-109</v>
      </c>
      <c r="H20" s="282">
        <f t="shared" si="1"/>
        <v>67.941176470588232</v>
      </c>
    </row>
    <row r="21" spans="1:8" ht="45.75" customHeight="1">
      <c r="A21" s="278" t="s">
        <v>144</v>
      </c>
      <c r="B21" s="116">
        <v>2112</v>
      </c>
      <c r="C21" s="279" t="s">
        <v>119</v>
      </c>
      <c r="D21" s="279" t="s">
        <v>119</v>
      </c>
      <c r="E21" s="279" t="s">
        <v>119</v>
      </c>
      <c r="F21" s="279" t="s">
        <v>119</v>
      </c>
      <c r="G21" s="280" t="e">
        <f>F21-E21</f>
        <v>#VALUE!</v>
      </c>
      <c r="H21" s="277" t="e">
        <f t="shared" si="1"/>
        <v>#VALUE!</v>
      </c>
    </row>
    <row r="22" spans="1:8" ht="25.5" customHeight="1">
      <c r="A22" s="278" t="s">
        <v>51</v>
      </c>
      <c r="B22" s="116">
        <v>2113</v>
      </c>
      <c r="C22" s="276"/>
      <c r="D22" s="276"/>
      <c r="E22" s="276"/>
      <c r="F22" s="276"/>
      <c r="G22" s="276">
        <f>F22-E22</f>
        <v>0</v>
      </c>
      <c r="H22" s="277" t="e">
        <f t="shared" si="1"/>
        <v>#DIV/0!</v>
      </c>
    </row>
    <row r="23" spans="1:8" ht="25.5" customHeight="1">
      <c r="A23" s="278" t="s">
        <v>56</v>
      </c>
      <c r="B23" s="116">
        <v>2114</v>
      </c>
      <c r="C23" s="276"/>
      <c r="D23" s="276"/>
      <c r="E23" s="276"/>
      <c r="F23" s="276"/>
      <c r="G23" s="276">
        <f t="shared" ref="G23:G43" si="2">F23-E23</f>
        <v>0</v>
      </c>
      <c r="H23" s="277" t="e">
        <f t="shared" si="1"/>
        <v>#DIV/0!</v>
      </c>
    </row>
    <row r="24" spans="1:8" ht="25.5" customHeight="1">
      <c r="A24" s="278" t="s">
        <v>153</v>
      </c>
      <c r="B24" s="116">
        <v>2115</v>
      </c>
      <c r="C24" s="276"/>
      <c r="D24" s="276"/>
      <c r="E24" s="276"/>
      <c r="F24" s="276"/>
      <c r="G24" s="276">
        <f t="shared" si="2"/>
        <v>0</v>
      </c>
      <c r="H24" s="277" t="e">
        <f t="shared" si="1"/>
        <v>#DIV/0!</v>
      </c>
    </row>
    <row r="25" spans="1:8" ht="25.5" customHeight="1">
      <c r="A25" s="278" t="s">
        <v>183</v>
      </c>
      <c r="B25" s="116">
        <v>2116</v>
      </c>
      <c r="C25" s="276">
        <v>78</v>
      </c>
      <c r="D25" s="276">
        <v>91</v>
      </c>
      <c r="E25" s="276">
        <v>92</v>
      </c>
      <c r="F25" s="276">
        <v>91</v>
      </c>
      <c r="G25" s="276">
        <f t="shared" si="2"/>
        <v>-1</v>
      </c>
      <c r="H25" s="282">
        <f t="shared" si="1"/>
        <v>98.91304347826086</v>
      </c>
    </row>
    <row r="26" spans="1:8" ht="29.25" customHeight="1">
      <c r="A26" s="278" t="s">
        <v>145</v>
      </c>
      <c r="B26" s="116">
        <v>2117</v>
      </c>
      <c r="C26" s="276"/>
      <c r="D26" s="276"/>
      <c r="E26" s="276"/>
      <c r="F26" s="276"/>
      <c r="G26" s="276">
        <f t="shared" si="2"/>
        <v>0</v>
      </c>
      <c r="H26" s="277" t="e">
        <f t="shared" si="1"/>
        <v>#DIV/0!</v>
      </c>
    </row>
    <row r="27" spans="1:8" ht="44.25" customHeight="1">
      <c r="A27" s="270" t="s">
        <v>186</v>
      </c>
      <c r="B27" s="283">
        <v>2120</v>
      </c>
      <c r="C27" s="272">
        <f t="shared" ref="C27" si="3">SUM(C28:C35)</f>
        <v>1039</v>
      </c>
      <c r="D27" s="272">
        <f t="shared" ref="D27:G27" si="4">SUM(D28:D35)</f>
        <v>1108</v>
      </c>
      <c r="E27" s="272">
        <f t="shared" si="4"/>
        <v>1113</v>
      </c>
      <c r="F27" s="272">
        <f t="shared" si="4"/>
        <v>1108</v>
      </c>
      <c r="G27" s="272">
        <f t="shared" si="4"/>
        <v>-5</v>
      </c>
      <c r="H27" s="273">
        <f t="shared" si="1"/>
        <v>99.550763701707098</v>
      </c>
    </row>
    <row r="28" spans="1:8" ht="27" customHeight="1">
      <c r="A28" s="274" t="s">
        <v>130</v>
      </c>
      <c r="B28" s="209">
        <v>2121</v>
      </c>
      <c r="C28" s="276">
        <v>16</v>
      </c>
      <c r="D28" s="276">
        <v>0</v>
      </c>
      <c r="E28" s="276">
        <v>0</v>
      </c>
      <c r="F28" s="276">
        <v>0</v>
      </c>
      <c r="G28" s="276"/>
      <c r="H28" s="277" t="e">
        <f t="shared" si="1"/>
        <v>#DIV/0!</v>
      </c>
    </row>
    <row r="29" spans="1:8" ht="25.5" customHeight="1">
      <c r="A29" s="278" t="s">
        <v>50</v>
      </c>
      <c r="B29" s="116">
        <v>2122</v>
      </c>
      <c r="C29" s="276">
        <v>941</v>
      </c>
      <c r="D29" s="276">
        <v>1093</v>
      </c>
      <c r="E29" s="276">
        <v>1099</v>
      </c>
      <c r="F29" s="276">
        <v>1093</v>
      </c>
      <c r="G29" s="276">
        <f t="shared" si="2"/>
        <v>-6</v>
      </c>
      <c r="H29" s="282">
        <f t="shared" si="1"/>
        <v>99.45404913557779</v>
      </c>
    </row>
    <row r="30" spans="1:8" ht="25.5" customHeight="1">
      <c r="A30" s="278" t="s">
        <v>51</v>
      </c>
      <c r="B30" s="116">
        <v>2123</v>
      </c>
      <c r="C30" s="276"/>
      <c r="D30" s="276"/>
      <c r="E30" s="276"/>
      <c r="F30" s="276"/>
      <c r="G30" s="276"/>
      <c r="H30" s="277" t="e">
        <f t="shared" si="1"/>
        <v>#DIV/0!</v>
      </c>
    </row>
    <row r="31" spans="1:8" ht="25.5" customHeight="1">
      <c r="A31" s="278" t="s">
        <v>146</v>
      </c>
      <c r="B31" s="116">
        <v>2124</v>
      </c>
      <c r="C31" s="276">
        <v>14</v>
      </c>
      <c r="D31" s="276">
        <v>15</v>
      </c>
      <c r="E31" s="276">
        <v>14</v>
      </c>
      <c r="F31" s="276">
        <v>15</v>
      </c>
      <c r="G31" s="276">
        <f t="shared" si="2"/>
        <v>1</v>
      </c>
      <c r="H31" s="282">
        <f t="shared" si="1"/>
        <v>107.14285714285714</v>
      </c>
    </row>
    <row r="32" spans="1:8" ht="25.5" customHeight="1">
      <c r="A32" s="278" t="s">
        <v>147</v>
      </c>
      <c r="B32" s="116">
        <v>2125</v>
      </c>
      <c r="C32" s="276"/>
      <c r="D32" s="276"/>
      <c r="E32" s="276"/>
      <c r="F32" s="276"/>
      <c r="G32" s="276"/>
      <c r="H32" s="277" t="e">
        <f t="shared" si="1"/>
        <v>#DIV/0!</v>
      </c>
    </row>
    <row r="33" spans="1:8" ht="59.25" customHeight="1">
      <c r="A33" s="278" t="s">
        <v>232</v>
      </c>
      <c r="B33" s="116">
        <v>2126</v>
      </c>
      <c r="C33" s="276">
        <v>68</v>
      </c>
      <c r="D33" s="276">
        <v>0</v>
      </c>
      <c r="E33" s="276">
        <v>0</v>
      </c>
      <c r="F33" s="276">
        <v>0</v>
      </c>
      <c r="G33" s="276">
        <f t="shared" si="2"/>
        <v>0</v>
      </c>
      <c r="H33" s="277" t="e">
        <f t="shared" si="1"/>
        <v>#DIV/0!</v>
      </c>
    </row>
    <row r="34" spans="1:8" ht="25.5" customHeight="1">
      <c r="A34" s="278" t="s">
        <v>153</v>
      </c>
      <c r="B34" s="116">
        <v>2127</v>
      </c>
      <c r="C34" s="276"/>
      <c r="D34" s="276"/>
      <c r="E34" s="276"/>
      <c r="F34" s="276"/>
      <c r="G34" s="276"/>
      <c r="H34" s="277" t="e">
        <f t="shared" si="1"/>
        <v>#DIV/0!</v>
      </c>
    </row>
    <row r="35" spans="1:8" ht="25.5" customHeight="1">
      <c r="A35" s="278" t="s">
        <v>145</v>
      </c>
      <c r="B35" s="116">
        <v>2128</v>
      </c>
      <c r="C35" s="276"/>
      <c r="D35" s="276"/>
      <c r="E35" s="276"/>
      <c r="F35" s="276"/>
      <c r="G35" s="276">
        <f t="shared" si="2"/>
        <v>0</v>
      </c>
      <c r="H35" s="277" t="e">
        <f t="shared" si="1"/>
        <v>#DIV/0!</v>
      </c>
    </row>
    <row r="36" spans="1:8" ht="34.5" customHeight="1">
      <c r="A36" s="270" t="s">
        <v>207</v>
      </c>
      <c r="B36" s="283">
        <v>2130</v>
      </c>
      <c r="C36" s="272">
        <f>SUM(C37:C39)</f>
        <v>1150</v>
      </c>
      <c r="D36" s="272">
        <f>SUM(D37:D39)</f>
        <v>1336</v>
      </c>
      <c r="E36" s="272">
        <f>SUM(E37:E39)</f>
        <v>1343</v>
      </c>
      <c r="F36" s="272">
        <f>SUM(F37:F39)</f>
        <v>1336</v>
      </c>
      <c r="G36" s="272">
        <f t="shared" si="2"/>
        <v>-7</v>
      </c>
      <c r="H36" s="273">
        <f t="shared" si="1"/>
        <v>99.478778853313472</v>
      </c>
    </row>
    <row r="37" spans="1:8" ht="25.5" customHeight="1">
      <c r="A37" s="278" t="s">
        <v>148</v>
      </c>
      <c r="B37" s="116">
        <v>2131</v>
      </c>
      <c r="C37" s="276"/>
      <c r="D37" s="276"/>
      <c r="E37" s="276"/>
      <c r="F37" s="276"/>
      <c r="G37" s="276">
        <f t="shared" si="2"/>
        <v>0</v>
      </c>
      <c r="H37" s="277" t="e">
        <f t="shared" si="1"/>
        <v>#DIV/0!</v>
      </c>
    </row>
    <row r="38" spans="1:8" ht="34.5" customHeight="1">
      <c r="A38" s="278" t="s">
        <v>149</v>
      </c>
      <c r="B38" s="116">
        <v>2132</v>
      </c>
      <c r="C38" s="276">
        <v>1150</v>
      </c>
      <c r="D38" s="276">
        <v>1336</v>
      </c>
      <c r="E38" s="276">
        <v>1343</v>
      </c>
      <c r="F38" s="276">
        <v>1336</v>
      </c>
      <c r="G38" s="276">
        <f t="shared" si="2"/>
        <v>-7</v>
      </c>
      <c r="H38" s="282">
        <f t="shared" si="1"/>
        <v>99.478778853313472</v>
      </c>
    </row>
    <row r="39" spans="1:8" ht="25.5" customHeight="1">
      <c r="A39" s="278" t="s">
        <v>150</v>
      </c>
      <c r="B39" s="116">
        <v>2133</v>
      </c>
      <c r="C39" s="276"/>
      <c r="D39" s="276"/>
      <c r="E39" s="276"/>
      <c r="F39" s="276"/>
      <c r="G39" s="276"/>
      <c r="H39" s="277" t="e">
        <f t="shared" si="1"/>
        <v>#DIV/0!</v>
      </c>
    </row>
    <row r="40" spans="1:8" ht="34.5" customHeight="1">
      <c r="A40" s="270" t="s">
        <v>151</v>
      </c>
      <c r="B40" s="283">
        <v>2140</v>
      </c>
      <c r="C40" s="272">
        <f>SUM(C41:C42)</f>
        <v>0</v>
      </c>
      <c r="D40" s="272">
        <f>SUM(D41:D42)</f>
        <v>0</v>
      </c>
      <c r="E40" s="272">
        <f>SUM(E41:E42)</f>
        <v>0</v>
      </c>
      <c r="F40" s="272">
        <f>SUM(F41:F42)</f>
        <v>0</v>
      </c>
      <c r="G40" s="272"/>
      <c r="H40" s="284" t="e">
        <f t="shared" si="1"/>
        <v>#DIV/0!</v>
      </c>
    </row>
    <row r="41" spans="1:8" ht="48" customHeight="1">
      <c r="A41" s="274" t="s">
        <v>69</v>
      </c>
      <c r="B41" s="209">
        <v>2141</v>
      </c>
      <c r="C41" s="276"/>
      <c r="D41" s="276"/>
      <c r="E41" s="276"/>
      <c r="F41" s="276"/>
      <c r="G41" s="276"/>
      <c r="H41" s="277" t="e">
        <f t="shared" si="1"/>
        <v>#DIV/0!</v>
      </c>
    </row>
    <row r="42" spans="1:8" ht="32.25" customHeight="1">
      <c r="A42" s="278" t="s">
        <v>234</v>
      </c>
      <c r="B42" s="116">
        <v>2142</v>
      </c>
      <c r="C42" s="276"/>
      <c r="D42" s="276"/>
      <c r="E42" s="276"/>
      <c r="F42" s="276"/>
      <c r="G42" s="276">
        <f t="shared" si="2"/>
        <v>0</v>
      </c>
      <c r="H42" s="277" t="e">
        <f t="shared" si="1"/>
        <v>#DIV/0!</v>
      </c>
    </row>
    <row r="43" spans="1:8" ht="34.5" customHeight="1">
      <c r="A43" s="270" t="s">
        <v>168</v>
      </c>
      <c r="B43" s="283">
        <v>2200</v>
      </c>
      <c r="C43" s="272">
        <f>SUM(C19,C27,C36,C40)</f>
        <v>2518</v>
      </c>
      <c r="D43" s="272">
        <f>SUM(D19,D27,D36,D40)</f>
        <v>2766</v>
      </c>
      <c r="E43" s="272">
        <f>SUM(E19,E27,E36,E40)</f>
        <v>2888</v>
      </c>
      <c r="F43" s="272">
        <f>SUM(F19,F27,F36,F40)</f>
        <v>2766</v>
      </c>
      <c r="G43" s="272">
        <f t="shared" si="2"/>
        <v>-122</v>
      </c>
      <c r="H43" s="273">
        <f>(F43/E43)*100</f>
        <v>95.77562326869807</v>
      </c>
    </row>
    <row r="44" spans="1:8" s="68" customFormat="1">
      <c r="A44" s="285"/>
      <c r="B44" s="63"/>
      <c r="C44" s="63"/>
      <c r="D44" s="63"/>
      <c r="E44" s="63"/>
      <c r="F44" s="63"/>
      <c r="G44" s="63"/>
      <c r="H44" s="63"/>
    </row>
    <row r="45" spans="1:8" s="68" customFormat="1">
      <c r="A45" s="285"/>
      <c r="B45" s="63"/>
      <c r="C45" s="63"/>
      <c r="D45" s="63"/>
      <c r="E45" s="63"/>
      <c r="F45" s="63"/>
      <c r="G45" s="63"/>
      <c r="H45" s="63"/>
    </row>
    <row r="46" spans="1:8" s="68" customFormat="1" ht="18.75" customHeight="1">
      <c r="A46" s="285"/>
      <c r="B46" s="63"/>
      <c r="C46" s="63"/>
      <c r="D46" s="63"/>
      <c r="E46" s="63"/>
      <c r="F46" s="63"/>
      <c r="G46" s="63"/>
      <c r="H46" s="63"/>
    </row>
    <row r="47" spans="1:8" s="50" customFormat="1" ht="27.75" customHeight="1">
      <c r="A47" s="149" t="s">
        <v>319</v>
      </c>
      <c r="B47" s="286"/>
      <c r="C47" s="360" t="s">
        <v>89</v>
      </c>
      <c r="D47" s="360"/>
      <c r="E47" s="287"/>
      <c r="F47" s="361" t="s">
        <v>320</v>
      </c>
      <c r="G47" s="361"/>
      <c r="H47" s="361"/>
    </row>
    <row r="48" spans="1:8" s="215" customFormat="1">
      <c r="A48" s="51" t="s">
        <v>180</v>
      </c>
      <c r="B48" s="50"/>
      <c r="C48" s="357" t="s">
        <v>185</v>
      </c>
      <c r="D48" s="357"/>
      <c r="E48" s="50"/>
      <c r="F48" s="358" t="s">
        <v>184</v>
      </c>
      <c r="G48" s="358"/>
      <c r="H48" s="358"/>
    </row>
    <row r="49" spans="1:10" s="63" customFormat="1">
      <c r="A49" s="71"/>
      <c r="I49" s="62"/>
      <c r="J49" s="62"/>
    </row>
    <row r="50" spans="1:10" s="63" customFormat="1">
      <c r="A50" s="71"/>
      <c r="I50" s="62"/>
      <c r="J50" s="62"/>
    </row>
    <row r="51" spans="1:10" s="63" customFormat="1">
      <c r="A51" s="71"/>
      <c r="I51" s="62"/>
      <c r="J51" s="62"/>
    </row>
    <row r="52" spans="1:10" s="63" customFormat="1">
      <c r="A52" s="71"/>
      <c r="I52" s="62"/>
      <c r="J52" s="62"/>
    </row>
    <row r="53" spans="1:10" s="63" customFormat="1">
      <c r="A53" s="71"/>
      <c r="I53" s="62"/>
      <c r="J53" s="62"/>
    </row>
    <row r="54" spans="1:10" s="63" customFormat="1">
      <c r="A54" s="71"/>
      <c r="I54" s="62"/>
      <c r="J54" s="62"/>
    </row>
    <row r="55" spans="1:10" s="63" customFormat="1">
      <c r="A55" s="71"/>
      <c r="I55" s="62"/>
      <c r="J55" s="62"/>
    </row>
    <row r="56" spans="1:10" s="63" customFormat="1">
      <c r="A56" s="71"/>
      <c r="I56" s="62"/>
      <c r="J56" s="62"/>
    </row>
    <row r="57" spans="1:10" s="63" customFormat="1">
      <c r="A57" s="71"/>
      <c r="I57" s="62"/>
      <c r="J57" s="62"/>
    </row>
    <row r="58" spans="1:10" s="63" customFormat="1">
      <c r="A58" s="71"/>
      <c r="I58" s="62"/>
      <c r="J58" s="62"/>
    </row>
    <row r="59" spans="1:10" s="63" customFormat="1">
      <c r="A59" s="71"/>
      <c r="I59" s="62"/>
      <c r="J59" s="62"/>
    </row>
    <row r="60" spans="1:10" s="63" customFormat="1">
      <c r="A60" s="71"/>
      <c r="I60" s="62"/>
      <c r="J60" s="62"/>
    </row>
    <row r="61" spans="1:10" s="63" customFormat="1">
      <c r="A61" s="71"/>
      <c r="I61" s="62"/>
      <c r="J61" s="62"/>
    </row>
    <row r="62" spans="1:10" s="63" customFormat="1">
      <c r="A62" s="71"/>
      <c r="I62" s="62"/>
      <c r="J62" s="62"/>
    </row>
    <row r="63" spans="1:10" s="63" customFormat="1">
      <c r="A63" s="71"/>
      <c r="I63" s="62"/>
      <c r="J63" s="62"/>
    </row>
    <row r="64" spans="1:10" s="63" customFormat="1">
      <c r="A64" s="71"/>
      <c r="I64" s="62"/>
      <c r="J64" s="62"/>
    </row>
    <row r="65" spans="1:10" s="63" customFormat="1">
      <c r="A65" s="71"/>
      <c r="I65" s="62"/>
      <c r="J65" s="62"/>
    </row>
    <row r="66" spans="1:10" s="63" customFormat="1">
      <c r="A66" s="71"/>
      <c r="I66" s="62"/>
      <c r="J66" s="62"/>
    </row>
    <row r="67" spans="1:10" s="63" customFormat="1">
      <c r="A67" s="71"/>
      <c r="I67" s="62"/>
      <c r="J67" s="62"/>
    </row>
    <row r="68" spans="1:10" s="63" customFormat="1">
      <c r="A68" s="71"/>
      <c r="I68" s="62"/>
      <c r="J68" s="62"/>
    </row>
    <row r="69" spans="1:10" s="63" customFormat="1">
      <c r="A69" s="71"/>
      <c r="I69" s="62"/>
      <c r="J69" s="62"/>
    </row>
    <row r="70" spans="1:10" s="63" customFormat="1">
      <c r="A70" s="71"/>
      <c r="I70" s="62"/>
      <c r="J70" s="62"/>
    </row>
    <row r="71" spans="1:10" s="63" customFormat="1">
      <c r="A71" s="71"/>
      <c r="I71" s="62"/>
      <c r="J71" s="62"/>
    </row>
    <row r="72" spans="1:10" s="63" customFormat="1">
      <c r="A72" s="71"/>
      <c r="I72" s="62"/>
      <c r="J72" s="62"/>
    </row>
    <row r="73" spans="1:10" s="63" customFormat="1">
      <c r="A73" s="71"/>
      <c r="I73" s="62"/>
      <c r="J73" s="62"/>
    </row>
    <row r="74" spans="1:10" s="63" customFormat="1">
      <c r="A74" s="71"/>
      <c r="I74" s="62"/>
      <c r="J74" s="62"/>
    </row>
    <row r="75" spans="1:10" s="63" customFormat="1">
      <c r="A75" s="71"/>
      <c r="I75" s="62"/>
      <c r="J75" s="62"/>
    </row>
    <row r="76" spans="1:10" s="63" customFormat="1">
      <c r="A76" s="71"/>
      <c r="I76" s="62"/>
      <c r="J76" s="62"/>
    </row>
    <row r="77" spans="1:10" s="63" customFormat="1">
      <c r="A77" s="71"/>
      <c r="I77" s="62"/>
      <c r="J77" s="62"/>
    </row>
    <row r="78" spans="1:10" s="63" customFormat="1">
      <c r="A78" s="71"/>
      <c r="I78" s="62"/>
      <c r="J78" s="62"/>
    </row>
    <row r="79" spans="1:10" s="63" customFormat="1">
      <c r="A79" s="71"/>
      <c r="I79" s="62"/>
      <c r="J79" s="62"/>
    </row>
    <row r="80" spans="1:10" s="63" customFormat="1">
      <c r="A80" s="71"/>
      <c r="I80" s="62"/>
      <c r="J80" s="62"/>
    </row>
    <row r="81" spans="1:10" s="63" customFormat="1">
      <c r="A81" s="71"/>
      <c r="I81" s="62"/>
      <c r="J81" s="62"/>
    </row>
    <row r="82" spans="1:10" s="63" customFormat="1">
      <c r="A82" s="71"/>
      <c r="I82" s="62"/>
      <c r="J82" s="62"/>
    </row>
    <row r="83" spans="1:10" s="63" customFormat="1">
      <c r="A83" s="71"/>
      <c r="I83" s="62"/>
      <c r="J83" s="62"/>
    </row>
    <row r="84" spans="1:10" s="63" customFormat="1">
      <c r="A84" s="71"/>
      <c r="I84" s="62"/>
      <c r="J84" s="62"/>
    </row>
    <row r="85" spans="1:10" s="63" customFormat="1">
      <c r="A85" s="71"/>
      <c r="I85" s="62"/>
      <c r="J85" s="62"/>
    </row>
    <row r="86" spans="1:10" s="63" customFormat="1">
      <c r="A86" s="71"/>
      <c r="I86" s="62"/>
      <c r="J86" s="62"/>
    </row>
    <row r="87" spans="1:10" s="63" customFormat="1">
      <c r="A87" s="71"/>
      <c r="I87" s="62"/>
      <c r="J87" s="62"/>
    </row>
    <row r="88" spans="1:10" s="63" customFormat="1">
      <c r="A88" s="71"/>
      <c r="I88" s="62"/>
      <c r="J88" s="62"/>
    </row>
    <row r="89" spans="1:10" s="63" customFormat="1">
      <c r="A89" s="71"/>
      <c r="I89" s="62"/>
      <c r="J89" s="62"/>
    </row>
    <row r="90" spans="1:10" s="63" customFormat="1">
      <c r="A90" s="71"/>
      <c r="I90" s="62"/>
      <c r="J90" s="62"/>
    </row>
    <row r="91" spans="1:10" s="63" customFormat="1">
      <c r="A91" s="71"/>
      <c r="I91" s="62"/>
      <c r="J91" s="62"/>
    </row>
    <row r="92" spans="1:10" s="63" customFormat="1">
      <c r="A92" s="71"/>
      <c r="I92" s="62"/>
      <c r="J92" s="62"/>
    </row>
    <row r="93" spans="1:10" s="63" customFormat="1">
      <c r="A93" s="71"/>
      <c r="I93" s="62"/>
      <c r="J93" s="62"/>
    </row>
    <row r="94" spans="1:10" s="63" customFormat="1">
      <c r="A94" s="71"/>
      <c r="I94" s="62"/>
      <c r="J94" s="62"/>
    </row>
    <row r="95" spans="1:10" s="63" customFormat="1">
      <c r="A95" s="71"/>
      <c r="I95" s="62"/>
      <c r="J95" s="62"/>
    </row>
    <row r="96" spans="1:10" s="63" customFormat="1">
      <c r="A96" s="71"/>
      <c r="I96" s="62"/>
      <c r="J96" s="62"/>
    </row>
    <row r="97" spans="1:10" s="63" customFormat="1">
      <c r="A97" s="71"/>
      <c r="I97" s="62"/>
      <c r="J97" s="62"/>
    </row>
    <row r="98" spans="1:10" s="63" customFormat="1">
      <c r="A98" s="71"/>
      <c r="I98" s="62"/>
      <c r="J98" s="62"/>
    </row>
    <row r="99" spans="1:10" s="63" customFormat="1">
      <c r="A99" s="71"/>
      <c r="I99" s="62"/>
      <c r="J99" s="62"/>
    </row>
    <row r="100" spans="1:10" s="63" customFormat="1">
      <c r="A100" s="71"/>
      <c r="I100" s="62"/>
      <c r="J100" s="62"/>
    </row>
    <row r="101" spans="1:10" s="63" customFormat="1">
      <c r="A101" s="71"/>
      <c r="I101" s="62"/>
      <c r="J101" s="62"/>
    </row>
    <row r="102" spans="1:10" s="63" customFormat="1">
      <c r="A102" s="71"/>
      <c r="I102" s="62"/>
      <c r="J102" s="62"/>
    </row>
    <row r="103" spans="1:10" s="63" customFormat="1">
      <c r="A103" s="71"/>
      <c r="I103" s="62"/>
      <c r="J103" s="62"/>
    </row>
    <row r="104" spans="1:10" s="63" customFormat="1">
      <c r="A104" s="71"/>
      <c r="I104" s="62"/>
      <c r="J104" s="62"/>
    </row>
    <row r="105" spans="1:10" s="63" customFormat="1">
      <c r="A105" s="71"/>
      <c r="I105" s="62"/>
      <c r="J105" s="62"/>
    </row>
    <row r="106" spans="1:10" s="63" customFormat="1">
      <c r="A106" s="71"/>
      <c r="I106" s="62"/>
      <c r="J106" s="62"/>
    </row>
    <row r="107" spans="1:10" s="63" customFormat="1">
      <c r="A107" s="71"/>
      <c r="I107" s="62"/>
      <c r="J107" s="62"/>
    </row>
    <row r="108" spans="1:10" s="63" customFormat="1">
      <c r="A108" s="71"/>
      <c r="I108" s="62"/>
      <c r="J108" s="62"/>
    </row>
    <row r="109" spans="1:10" s="63" customFormat="1">
      <c r="A109" s="71"/>
      <c r="I109" s="62"/>
      <c r="J109" s="62"/>
    </row>
    <row r="110" spans="1:10" s="63" customFormat="1">
      <c r="A110" s="71"/>
      <c r="I110" s="62"/>
      <c r="J110" s="62"/>
    </row>
    <row r="111" spans="1:10" s="63" customFormat="1">
      <c r="A111" s="71"/>
      <c r="I111" s="62"/>
      <c r="J111" s="62"/>
    </row>
    <row r="112" spans="1:10" s="63" customFormat="1">
      <c r="A112" s="71"/>
      <c r="I112" s="62"/>
      <c r="J112" s="62"/>
    </row>
    <row r="113" spans="1:10" s="63" customFormat="1">
      <c r="A113" s="71"/>
      <c r="I113" s="62"/>
      <c r="J113" s="62"/>
    </row>
    <row r="114" spans="1:10" s="63" customFormat="1">
      <c r="A114" s="71"/>
      <c r="I114" s="62"/>
      <c r="J114" s="62"/>
    </row>
    <row r="115" spans="1:10" s="63" customFormat="1">
      <c r="A115" s="71"/>
      <c r="I115" s="62"/>
      <c r="J115" s="62"/>
    </row>
    <row r="116" spans="1:10" s="63" customFormat="1">
      <c r="A116" s="71"/>
      <c r="I116" s="62"/>
      <c r="J116" s="62"/>
    </row>
    <row r="117" spans="1:10" s="63" customFormat="1">
      <c r="A117" s="71"/>
      <c r="I117" s="62"/>
      <c r="J117" s="62"/>
    </row>
    <row r="118" spans="1:10" s="63" customFormat="1">
      <c r="A118" s="71"/>
      <c r="I118" s="62"/>
      <c r="J118" s="62"/>
    </row>
    <row r="119" spans="1:10" s="63" customFormat="1">
      <c r="A119" s="71"/>
      <c r="I119" s="62"/>
      <c r="J119" s="62"/>
    </row>
    <row r="120" spans="1:10" s="63" customFormat="1">
      <c r="A120" s="71"/>
      <c r="I120" s="62"/>
      <c r="J120" s="62"/>
    </row>
    <row r="121" spans="1:10" s="63" customFormat="1">
      <c r="A121" s="71"/>
      <c r="I121" s="62"/>
      <c r="J121" s="62"/>
    </row>
    <row r="122" spans="1:10" s="63" customFormat="1">
      <c r="A122" s="71"/>
      <c r="I122" s="62"/>
      <c r="J122" s="62"/>
    </row>
    <row r="123" spans="1:10" s="63" customFormat="1">
      <c r="A123" s="71"/>
      <c r="I123" s="62"/>
      <c r="J123" s="62"/>
    </row>
    <row r="124" spans="1:10" s="63" customFormat="1">
      <c r="A124" s="71"/>
      <c r="I124" s="62"/>
      <c r="J124" s="62"/>
    </row>
    <row r="125" spans="1:10" s="63" customFormat="1">
      <c r="A125" s="71"/>
      <c r="I125" s="62"/>
      <c r="J125" s="62"/>
    </row>
    <row r="126" spans="1:10" s="63" customFormat="1">
      <c r="A126" s="71"/>
      <c r="I126" s="62"/>
      <c r="J126" s="62"/>
    </row>
    <row r="127" spans="1:10" s="63" customFormat="1">
      <c r="A127" s="71"/>
      <c r="I127" s="62"/>
      <c r="J127" s="62"/>
    </row>
    <row r="128" spans="1:10" s="63" customFormat="1">
      <c r="A128" s="71"/>
      <c r="I128" s="62"/>
      <c r="J128" s="62"/>
    </row>
    <row r="129" spans="1:10" s="63" customFormat="1">
      <c r="A129" s="71"/>
      <c r="I129" s="62"/>
      <c r="J129" s="62"/>
    </row>
    <row r="130" spans="1:10" s="63" customFormat="1">
      <c r="A130" s="71"/>
      <c r="I130" s="62"/>
      <c r="J130" s="62"/>
    </row>
    <row r="131" spans="1:10" s="63" customFormat="1">
      <c r="A131" s="71"/>
      <c r="I131" s="62"/>
      <c r="J131" s="62"/>
    </row>
    <row r="132" spans="1:10" s="63" customFormat="1">
      <c r="A132" s="71"/>
      <c r="I132" s="62"/>
      <c r="J132" s="62"/>
    </row>
    <row r="133" spans="1:10" s="63" customFormat="1">
      <c r="A133" s="71"/>
      <c r="I133" s="62"/>
      <c r="J133" s="62"/>
    </row>
    <row r="134" spans="1:10" s="63" customFormat="1">
      <c r="A134" s="71"/>
      <c r="I134" s="62"/>
      <c r="J134" s="62"/>
    </row>
    <row r="135" spans="1:10" s="63" customFormat="1">
      <c r="A135" s="71"/>
      <c r="I135" s="62"/>
      <c r="J135" s="62"/>
    </row>
    <row r="136" spans="1:10" s="63" customFormat="1">
      <c r="A136" s="71"/>
      <c r="I136" s="62"/>
      <c r="J136" s="62"/>
    </row>
    <row r="137" spans="1:10" s="63" customFormat="1">
      <c r="A137" s="71"/>
      <c r="I137" s="62"/>
      <c r="J137" s="62"/>
    </row>
    <row r="138" spans="1:10" s="63" customFormat="1">
      <c r="A138" s="71"/>
      <c r="I138" s="62"/>
      <c r="J138" s="62"/>
    </row>
    <row r="139" spans="1:10" s="63" customFormat="1">
      <c r="A139" s="71"/>
      <c r="I139" s="62"/>
      <c r="J139" s="62"/>
    </row>
    <row r="140" spans="1:10" s="63" customFormat="1">
      <c r="A140" s="71"/>
      <c r="I140" s="62"/>
      <c r="J140" s="62"/>
    </row>
    <row r="141" spans="1:10" s="63" customFormat="1">
      <c r="A141" s="71"/>
      <c r="I141" s="62"/>
      <c r="J141" s="62"/>
    </row>
    <row r="142" spans="1:10" s="63" customFormat="1">
      <c r="A142" s="71"/>
      <c r="I142" s="62"/>
      <c r="J142" s="62"/>
    </row>
    <row r="143" spans="1:10" s="63" customFormat="1">
      <c r="A143" s="71"/>
      <c r="I143" s="62"/>
      <c r="J143" s="62"/>
    </row>
    <row r="144" spans="1:10" s="63" customFormat="1">
      <c r="A144" s="71"/>
      <c r="I144" s="62"/>
      <c r="J144" s="62"/>
    </row>
    <row r="145" spans="1:10" s="63" customFormat="1">
      <c r="A145" s="71"/>
      <c r="I145" s="62"/>
      <c r="J145" s="62"/>
    </row>
    <row r="146" spans="1:10" s="63" customFormat="1">
      <c r="A146" s="71"/>
      <c r="I146" s="62"/>
      <c r="J146" s="62"/>
    </row>
    <row r="147" spans="1:10" s="63" customFormat="1">
      <c r="A147" s="71"/>
      <c r="I147" s="62"/>
      <c r="J147" s="62"/>
    </row>
    <row r="148" spans="1:10" s="63" customFormat="1">
      <c r="A148" s="71"/>
      <c r="I148" s="62"/>
      <c r="J148" s="62"/>
    </row>
    <row r="149" spans="1:10" s="63" customFormat="1">
      <c r="A149" s="71"/>
      <c r="I149" s="62"/>
      <c r="J149" s="62"/>
    </row>
    <row r="150" spans="1:10" s="63" customFormat="1">
      <c r="A150" s="71"/>
      <c r="I150" s="62"/>
      <c r="J150" s="62"/>
    </row>
    <row r="151" spans="1:10" s="63" customFormat="1">
      <c r="A151" s="71"/>
      <c r="I151" s="62"/>
      <c r="J151" s="62"/>
    </row>
    <row r="152" spans="1:10" s="63" customFormat="1">
      <c r="A152" s="71"/>
      <c r="I152" s="62"/>
      <c r="J152" s="62"/>
    </row>
    <row r="153" spans="1:10" s="63" customFormat="1">
      <c r="A153" s="71"/>
      <c r="I153" s="62"/>
      <c r="J153" s="62"/>
    </row>
    <row r="154" spans="1:10" s="63" customFormat="1">
      <c r="A154" s="71"/>
      <c r="I154" s="62"/>
      <c r="J154" s="62"/>
    </row>
    <row r="155" spans="1:10" s="63" customFormat="1">
      <c r="A155" s="71"/>
      <c r="I155" s="62"/>
      <c r="J155" s="62"/>
    </row>
    <row r="156" spans="1:10" s="63" customFormat="1">
      <c r="A156" s="71"/>
      <c r="I156" s="62"/>
      <c r="J156" s="62"/>
    </row>
    <row r="157" spans="1:10" s="63" customFormat="1">
      <c r="A157" s="71"/>
      <c r="I157" s="62"/>
      <c r="J157" s="62"/>
    </row>
    <row r="158" spans="1:10" s="63" customFormat="1">
      <c r="A158" s="71"/>
      <c r="I158" s="62"/>
      <c r="J158" s="62"/>
    </row>
    <row r="159" spans="1:10" s="63" customFormat="1">
      <c r="A159" s="71"/>
      <c r="I159" s="62"/>
      <c r="J159" s="62"/>
    </row>
    <row r="160" spans="1:10" s="63" customFormat="1">
      <c r="A160" s="71"/>
      <c r="I160" s="62"/>
      <c r="J160" s="62"/>
    </row>
    <row r="161" spans="1:10" s="63" customFormat="1">
      <c r="A161" s="71"/>
      <c r="I161" s="62"/>
      <c r="J161" s="62"/>
    </row>
    <row r="162" spans="1:10" s="63" customFormat="1">
      <c r="A162" s="71"/>
      <c r="I162" s="62"/>
      <c r="J162" s="62"/>
    </row>
    <row r="163" spans="1:10" s="63" customFormat="1">
      <c r="A163" s="71"/>
      <c r="I163" s="62"/>
      <c r="J163" s="62"/>
    </row>
    <row r="164" spans="1:10" s="63" customFormat="1">
      <c r="A164" s="71"/>
      <c r="I164" s="62"/>
      <c r="J164" s="62"/>
    </row>
    <row r="165" spans="1:10" s="63" customFormat="1">
      <c r="A165" s="71"/>
      <c r="I165" s="62"/>
      <c r="J165" s="62"/>
    </row>
    <row r="166" spans="1:10" s="63" customFormat="1">
      <c r="A166" s="71"/>
      <c r="I166" s="62"/>
      <c r="J166" s="62"/>
    </row>
    <row r="167" spans="1:10" s="63" customFormat="1">
      <c r="A167" s="71"/>
      <c r="I167" s="62"/>
      <c r="J167" s="62"/>
    </row>
    <row r="168" spans="1:10" s="63" customFormat="1">
      <c r="A168" s="71"/>
      <c r="I168" s="62"/>
      <c r="J168" s="62"/>
    </row>
    <row r="169" spans="1:10" s="63" customFormat="1">
      <c r="A169" s="71"/>
      <c r="I169" s="62"/>
      <c r="J169" s="62"/>
    </row>
    <row r="170" spans="1:10" s="63" customFormat="1">
      <c r="A170" s="71"/>
      <c r="I170" s="62"/>
      <c r="J170" s="62"/>
    </row>
    <row r="171" spans="1:10" s="63" customFormat="1">
      <c r="A171" s="71"/>
      <c r="I171" s="62"/>
      <c r="J171" s="62"/>
    </row>
    <row r="172" spans="1:10" s="63" customFormat="1">
      <c r="A172" s="71"/>
      <c r="I172" s="62"/>
      <c r="J172" s="62"/>
    </row>
    <row r="173" spans="1:10" s="63" customFormat="1">
      <c r="A173" s="71"/>
      <c r="I173" s="62"/>
      <c r="J173" s="62"/>
    </row>
    <row r="174" spans="1:10" s="63" customFormat="1">
      <c r="A174" s="71"/>
      <c r="I174" s="62"/>
      <c r="J174" s="62"/>
    </row>
    <row r="175" spans="1:10" s="63" customFormat="1">
      <c r="A175" s="71"/>
      <c r="I175" s="62"/>
      <c r="J175" s="62"/>
    </row>
    <row r="176" spans="1:10" s="63" customFormat="1">
      <c r="A176" s="71"/>
      <c r="I176" s="62"/>
      <c r="J176" s="62"/>
    </row>
    <row r="177" spans="1:10" s="63" customFormat="1">
      <c r="A177" s="71"/>
      <c r="I177" s="62"/>
      <c r="J177" s="62"/>
    </row>
    <row r="178" spans="1:10" s="63" customFormat="1">
      <c r="A178" s="71"/>
      <c r="I178" s="62"/>
      <c r="J178" s="62"/>
    </row>
    <row r="179" spans="1:10" s="63" customFormat="1">
      <c r="A179" s="71"/>
      <c r="I179" s="62"/>
      <c r="J179" s="62"/>
    </row>
    <row r="180" spans="1:10" s="63" customFormat="1">
      <c r="A180" s="71"/>
      <c r="I180" s="62"/>
      <c r="J180" s="62"/>
    </row>
    <row r="181" spans="1:10" s="63" customFormat="1">
      <c r="A181" s="71"/>
      <c r="I181" s="62"/>
      <c r="J181" s="62"/>
    </row>
    <row r="182" spans="1:10" s="63" customFormat="1">
      <c r="A182" s="71"/>
      <c r="I182" s="62"/>
      <c r="J182" s="62"/>
    </row>
    <row r="183" spans="1:10" s="63" customFormat="1">
      <c r="A183" s="71"/>
      <c r="I183" s="62"/>
      <c r="J183" s="62"/>
    </row>
    <row r="184" spans="1:10" s="63" customFormat="1">
      <c r="A184" s="71"/>
      <c r="I184" s="62"/>
      <c r="J184" s="62"/>
    </row>
    <row r="185" spans="1:10" s="63" customFormat="1">
      <c r="A185" s="71"/>
      <c r="I185" s="62"/>
      <c r="J185" s="62"/>
    </row>
    <row r="186" spans="1:10" s="63" customFormat="1">
      <c r="A186" s="71"/>
      <c r="I186" s="62"/>
      <c r="J186" s="62"/>
    </row>
    <row r="187" spans="1:10" s="63" customFormat="1">
      <c r="A187" s="71"/>
      <c r="I187" s="62"/>
      <c r="J187" s="62"/>
    </row>
    <row r="188" spans="1:10" s="63" customFormat="1">
      <c r="A188" s="71"/>
      <c r="I188" s="62"/>
      <c r="J188" s="62"/>
    </row>
    <row r="189" spans="1:10" s="63" customFormat="1">
      <c r="A189" s="71"/>
      <c r="I189" s="62"/>
      <c r="J189" s="62"/>
    </row>
    <row r="190" spans="1:10" s="63" customFormat="1">
      <c r="A190" s="71"/>
      <c r="I190" s="62"/>
      <c r="J190" s="62"/>
    </row>
    <row r="191" spans="1:10" s="63" customFormat="1">
      <c r="A191" s="71"/>
      <c r="I191" s="62"/>
      <c r="J191" s="62"/>
    </row>
    <row r="192" spans="1:10" s="63" customFormat="1">
      <c r="A192" s="71"/>
      <c r="I192" s="62"/>
      <c r="J192" s="62"/>
    </row>
    <row r="193" spans="1:10" s="63" customFormat="1">
      <c r="A193" s="71"/>
      <c r="I193" s="62"/>
      <c r="J193" s="62"/>
    </row>
    <row r="194" spans="1:10" s="63" customFormat="1">
      <c r="A194" s="71"/>
      <c r="I194" s="62"/>
      <c r="J194" s="62"/>
    </row>
    <row r="195" spans="1:10" s="63" customFormat="1">
      <c r="A195" s="71"/>
      <c r="I195" s="62"/>
      <c r="J195" s="62"/>
    </row>
    <row r="196" spans="1:10" s="63" customFormat="1">
      <c r="A196" s="71"/>
      <c r="I196" s="62"/>
      <c r="J196" s="62"/>
    </row>
    <row r="197" spans="1:10" s="63" customFormat="1">
      <c r="A197" s="71"/>
      <c r="I197" s="62"/>
      <c r="J197" s="62"/>
    </row>
    <row r="198" spans="1:10" s="63" customFormat="1">
      <c r="A198" s="71"/>
      <c r="I198" s="62"/>
      <c r="J198" s="62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" footer="0"/>
  <pageSetup paperSize="9" scale="69" fitToHeight="2" orientation="landscape" r:id="rId1"/>
  <headerFooter alignWithMargins="0"/>
  <ignoredErrors>
    <ignoredError sqref="G9:H16 G21 H35:H36 H37:H42 H19:H27 H29 H28 H30:H3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workbookViewId="0">
      <selection activeCell="P20" sqref="P20"/>
    </sheetView>
  </sheetViews>
  <sheetFormatPr defaultRowHeight="18.75"/>
  <cols>
    <col min="1" max="1" width="60.7109375" style="2" customWidth="1"/>
    <col min="2" max="2" width="14.140625" style="22" customWidth="1"/>
    <col min="3" max="3" width="14.140625" style="28" customWidth="1"/>
    <col min="4" max="4" width="16.140625" style="22" customWidth="1"/>
    <col min="5" max="5" width="16.7109375" style="22" customWidth="1"/>
    <col min="6" max="6" width="15.140625" style="22" customWidth="1"/>
    <col min="7" max="7" width="16" style="22" customWidth="1"/>
    <col min="8" max="16384" width="9.140625" style="2"/>
  </cols>
  <sheetData>
    <row r="2" spans="1:7">
      <c r="A2" s="353" t="s">
        <v>213</v>
      </c>
      <c r="B2" s="353"/>
      <c r="C2" s="353"/>
      <c r="D2" s="353"/>
      <c r="E2" s="353"/>
      <c r="F2" s="353"/>
      <c r="G2" s="353"/>
    </row>
    <row r="3" spans="1:7">
      <c r="A3" s="24"/>
      <c r="B3" s="5"/>
      <c r="C3" s="5"/>
      <c r="D3" s="24"/>
      <c r="E3" s="24"/>
      <c r="F3" s="24"/>
      <c r="G3" s="5"/>
    </row>
    <row r="4" spans="1:7" ht="73.5" customHeight="1">
      <c r="A4" s="29" t="s">
        <v>101</v>
      </c>
      <c r="B4" s="30" t="s">
        <v>7</v>
      </c>
      <c r="C4" s="30" t="s">
        <v>278</v>
      </c>
      <c r="D4" s="30" t="s">
        <v>300</v>
      </c>
      <c r="E4" s="30" t="s">
        <v>301</v>
      </c>
      <c r="F4" s="30" t="s">
        <v>199</v>
      </c>
      <c r="G4" s="31" t="s">
        <v>216</v>
      </c>
    </row>
    <row r="5" spans="1:7" ht="25.5" customHeight="1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</row>
    <row r="6" spans="1:7" ht="26.25" customHeight="1">
      <c r="A6" s="368" t="s">
        <v>72</v>
      </c>
      <c r="B6" s="369"/>
      <c r="C6" s="369"/>
      <c r="D6" s="369"/>
      <c r="E6" s="369"/>
      <c r="F6" s="369"/>
      <c r="G6" s="370"/>
    </row>
    <row r="7" spans="1:7" ht="24.75" customHeight="1">
      <c r="A7" s="27" t="s">
        <v>204</v>
      </c>
      <c r="B7" s="13">
        <v>2050</v>
      </c>
      <c r="C7" s="14">
        <f>SUM(C8:C8)</f>
        <v>0</v>
      </c>
      <c r="D7" s="14">
        <f>SUM(D8:D8)</f>
        <v>0</v>
      </c>
      <c r="E7" s="14">
        <f>SUM(E8:E8)</f>
        <v>0</v>
      </c>
      <c r="F7" s="14">
        <f>E7-D7</f>
        <v>0</v>
      </c>
      <c r="G7" s="33" t="e">
        <f>(E7/D7)*100</f>
        <v>#DIV/0!</v>
      </c>
    </row>
    <row r="8" spans="1:7" ht="21.75" customHeight="1">
      <c r="A8" s="36"/>
      <c r="B8" s="37"/>
      <c r="C8" s="37"/>
      <c r="D8" s="38"/>
      <c r="E8" s="38"/>
      <c r="F8" s="34">
        <f t="shared" ref="F8:F23" si="0">E8-D8</f>
        <v>0</v>
      </c>
      <c r="G8" s="39" t="e">
        <f t="shared" ref="G8:G23" si="1">(E8/D8)*100</f>
        <v>#DIV/0!</v>
      </c>
    </row>
    <row r="9" spans="1:7" s="8" customFormat="1" ht="23.25" customHeight="1">
      <c r="A9" s="43" t="s">
        <v>203</v>
      </c>
      <c r="B9" s="44">
        <v>2060</v>
      </c>
      <c r="C9" s="38">
        <f>SUM(C10:C10)</f>
        <v>0</v>
      </c>
      <c r="D9" s="38">
        <f>SUM(D10:D10)</f>
        <v>0</v>
      </c>
      <c r="E9" s="38">
        <f t="shared" ref="E9" si="2">SUM(E10:E10)</f>
        <v>0</v>
      </c>
      <c r="F9" s="34">
        <f t="shared" si="0"/>
        <v>0</v>
      </c>
      <c r="G9" s="39" t="e">
        <f t="shared" si="1"/>
        <v>#DIV/0!</v>
      </c>
    </row>
    <row r="10" spans="1:7" s="8" customFormat="1" ht="23.25" customHeight="1">
      <c r="A10" s="41"/>
      <c r="B10" s="40"/>
      <c r="C10" s="40"/>
      <c r="D10" s="38"/>
      <c r="E10" s="38"/>
      <c r="F10" s="34">
        <f t="shared" si="0"/>
        <v>0</v>
      </c>
      <c r="G10" s="39" t="e">
        <f t="shared" si="1"/>
        <v>#DIV/0!</v>
      </c>
    </row>
    <row r="11" spans="1:7" s="8" customFormat="1" ht="29.25" customHeight="1">
      <c r="A11" s="371" t="s">
        <v>205</v>
      </c>
      <c r="B11" s="372"/>
      <c r="C11" s="372"/>
      <c r="D11" s="372"/>
      <c r="E11" s="372"/>
      <c r="F11" s="372"/>
      <c r="G11" s="373"/>
    </row>
    <row r="12" spans="1:7" s="8" customFormat="1" ht="42.75" customHeight="1">
      <c r="A12" s="45" t="s">
        <v>182</v>
      </c>
      <c r="B12" s="40"/>
      <c r="C12" s="40"/>
      <c r="D12" s="38"/>
      <c r="E12" s="38"/>
      <c r="F12" s="34"/>
      <c r="G12" s="38"/>
    </row>
    <row r="13" spans="1:7" s="8" customFormat="1" ht="27.75" customHeight="1">
      <c r="A13" s="46" t="s">
        <v>206</v>
      </c>
      <c r="B13" s="44">
        <v>2117</v>
      </c>
      <c r="C13" s="38">
        <f>SUM(C14:C14)</f>
        <v>0</v>
      </c>
      <c r="D13" s="38">
        <f>SUM(D14:D14)</f>
        <v>0</v>
      </c>
      <c r="E13" s="38">
        <f>SUM(E14:E14)</f>
        <v>0</v>
      </c>
      <c r="F13" s="38">
        <f t="shared" si="0"/>
        <v>0</v>
      </c>
      <c r="G13" s="39" t="e">
        <f t="shared" si="1"/>
        <v>#DIV/0!</v>
      </c>
    </row>
    <row r="14" spans="1:7" s="8" customFormat="1" ht="22.5" customHeight="1">
      <c r="A14" s="42"/>
      <c r="B14" s="40"/>
      <c r="C14" s="40"/>
      <c r="D14" s="34"/>
      <c r="E14" s="34"/>
      <c r="F14" s="34">
        <f t="shared" si="0"/>
        <v>0</v>
      </c>
      <c r="G14" s="39" t="e">
        <f t="shared" si="1"/>
        <v>#DIV/0!</v>
      </c>
    </row>
    <row r="15" spans="1:7" s="8" customFormat="1" ht="40.5" customHeight="1">
      <c r="A15" s="47" t="s">
        <v>177</v>
      </c>
      <c r="B15" s="40"/>
      <c r="C15" s="40"/>
      <c r="D15" s="34"/>
      <c r="E15" s="34"/>
      <c r="F15" s="34"/>
      <c r="G15" s="34"/>
    </row>
    <row r="16" spans="1:7" s="8" customFormat="1" ht="29.25" customHeight="1">
      <c r="A16" s="41" t="s">
        <v>206</v>
      </c>
      <c r="B16" s="44">
        <v>2128</v>
      </c>
      <c r="C16" s="38">
        <f>SUM(C17:C17)</f>
        <v>0</v>
      </c>
      <c r="D16" s="38">
        <f>SUM(D17:D17)</f>
        <v>0</v>
      </c>
      <c r="E16" s="38">
        <f>SUM(E17:E17)</f>
        <v>0</v>
      </c>
      <c r="F16" s="38">
        <f t="shared" si="0"/>
        <v>0</v>
      </c>
      <c r="G16" s="39" t="e">
        <f t="shared" si="1"/>
        <v>#DIV/0!</v>
      </c>
    </row>
    <row r="17" spans="1:8" s="8" customFormat="1" ht="23.25" customHeight="1">
      <c r="A17" s="41"/>
      <c r="B17" s="40"/>
      <c r="C17" s="40"/>
      <c r="D17" s="38"/>
      <c r="E17" s="38"/>
      <c r="F17" s="34">
        <f t="shared" si="0"/>
        <v>0</v>
      </c>
      <c r="G17" s="39" t="e">
        <f t="shared" si="1"/>
        <v>#DIV/0!</v>
      </c>
    </row>
    <row r="18" spans="1:8" s="8" customFormat="1" ht="37.5" customHeight="1">
      <c r="A18" s="45" t="s">
        <v>208</v>
      </c>
      <c r="B18" s="40"/>
      <c r="C18" s="40"/>
      <c r="D18" s="34"/>
      <c r="E18" s="34"/>
      <c r="F18" s="34"/>
      <c r="G18" s="35"/>
    </row>
    <row r="19" spans="1:8" s="8" customFormat="1" ht="38.25" customHeight="1">
      <c r="A19" s="48" t="s">
        <v>209</v>
      </c>
      <c r="B19" s="44">
        <v>2123</v>
      </c>
      <c r="C19" s="38">
        <f>SUM(C20:C20)</f>
        <v>0</v>
      </c>
      <c r="D19" s="38">
        <f>SUM(D20:D20)</f>
        <v>0</v>
      </c>
      <c r="E19" s="38">
        <f>SUM(E20:E20)</f>
        <v>0</v>
      </c>
      <c r="F19" s="38">
        <f t="shared" si="0"/>
        <v>0</v>
      </c>
      <c r="G19" s="39" t="e">
        <f t="shared" si="1"/>
        <v>#DIV/0!</v>
      </c>
    </row>
    <row r="20" spans="1:8" s="8" customFormat="1" ht="24.75" customHeight="1">
      <c r="A20" s="41"/>
      <c r="B20" s="40"/>
      <c r="C20" s="40"/>
      <c r="D20" s="38"/>
      <c r="E20" s="38"/>
      <c r="F20" s="38">
        <f t="shared" si="0"/>
        <v>0</v>
      </c>
      <c r="G20" s="39" t="e">
        <f t="shared" si="1"/>
        <v>#DIV/0!</v>
      </c>
    </row>
    <row r="21" spans="1:8" s="8" customFormat="1" ht="26.25" customHeight="1">
      <c r="A21" s="49" t="s">
        <v>210</v>
      </c>
      <c r="B21" s="40"/>
      <c r="C21" s="40"/>
      <c r="D21" s="38"/>
      <c r="E21" s="38"/>
      <c r="F21" s="34"/>
      <c r="G21" s="39"/>
    </row>
    <row r="22" spans="1:8" s="8" customFormat="1" ht="41.25" customHeight="1">
      <c r="A22" s="48" t="s">
        <v>211</v>
      </c>
      <c r="B22" s="44">
        <v>2142</v>
      </c>
      <c r="C22" s="38">
        <f>SUM(C23:C23)</f>
        <v>0</v>
      </c>
      <c r="D22" s="38">
        <f>SUM(D23:D23)</f>
        <v>0</v>
      </c>
      <c r="E22" s="38">
        <f>SUM(E23:E23)</f>
        <v>0</v>
      </c>
      <c r="F22" s="34">
        <f t="shared" si="0"/>
        <v>0</v>
      </c>
      <c r="G22" s="39" t="e">
        <f t="shared" si="1"/>
        <v>#DIV/0!</v>
      </c>
    </row>
    <row r="23" spans="1:8" s="8" customFormat="1" ht="28.5" customHeight="1">
      <c r="A23" s="41"/>
      <c r="B23" s="40"/>
      <c r="C23" s="40"/>
      <c r="D23" s="38"/>
      <c r="E23" s="38"/>
      <c r="F23" s="34">
        <f t="shared" si="0"/>
        <v>0</v>
      </c>
      <c r="G23" s="39" t="e">
        <f t="shared" si="1"/>
        <v>#DIV/0!</v>
      </c>
    </row>
    <row r="24" spans="1:8">
      <c r="A24" s="15"/>
      <c r="B24" s="16"/>
      <c r="C24" s="16"/>
      <c r="D24" s="17"/>
      <c r="E24" s="18"/>
      <c r="F24" s="18"/>
      <c r="G24" s="18"/>
    </row>
    <row r="25" spans="1:8" ht="24.75" customHeight="1">
      <c r="A25" s="9" t="s">
        <v>178</v>
      </c>
      <c r="B25" s="6"/>
      <c r="C25" s="6"/>
      <c r="D25" s="21" t="s">
        <v>57</v>
      </c>
      <c r="E25" s="21"/>
      <c r="F25" s="366" t="s">
        <v>188</v>
      </c>
      <c r="G25" s="366"/>
      <c r="H25" s="23"/>
    </row>
    <row r="26" spans="1:8">
      <c r="A26" s="25" t="s">
        <v>180</v>
      </c>
      <c r="B26" s="26"/>
      <c r="C26" s="32"/>
      <c r="D26" s="26" t="s">
        <v>185</v>
      </c>
      <c r="E26" s="26"/>
      <c r="F26" s="367" t="s">
        <v>115</v>
      </c>
      <c r="G26" s="367"/>
      <c r="H26" s="7"/>
    </row>
    <row r="27" spans="1:8">
      <c r="A27" s="15"/>
      <c r="B27" s="16"/>
      <c r="C27" s="16"/>
      <c r="D27" s="17"/>
      <c r="E27" s="18"/>
      <c r="F27" s="18"/>
      <c r="G27" s="18"/>
    </row>
    <row r="28" spans="1:8">
      <c r="A28" s="15"/>
      <c r="B28" s="16"/>
      <c r="C28" s="16"/>
      <c r="D28" s="17"/>
      <c r="E28" s="18"/>
      <c r="F28" s="18"/>
      <c r="G28" s="18"/>
    </row>
    <row r="29" spans="1:8">
      <c r="A29" s="15"/>
      <c r="B29" s="16"/>
      <c r="C29" s="16"/>
      <c r="D29" s="17"/>
      <c r="E29" s="18"/>
      <c r="F29" s="18"/>
      <c r="G29" s="18"/>
    </row>
    <row r="30" spans="1:8">
      <c r="A30" s="15"/>
      <c r="B30" s="16"/>
      <c r="C30" s="16"/>
      <c r="D30" s="17"/>
      <c r="E30" s="18"/>
      <c r="F30" s="18"/>
      <c r="G30" s="18"/>
    </row>
    <row r="31" spans="1:8">
      <c r="A31" s="15"/>
      <c r="B31" s="16"/>
      <c r="C31" s="16"/>
      <c r="D31" s="17"/>
      <c r="E31" s="18"/>
      <c r="F31" s="18"/>
      <c r="G31" s="18"/>
    </row>
    <row r="32" spans="1:8">
      <c r="A32" s="15"/>
      <c r="B32" s="16"/>
      <c r="C32" s="16"/>
      <c r="D32" s="17"/>
      <c r="E32" s="18"/>
      <c r="F32" s="18"/>
      <c r="G32" s="18"/>
    </row>
    <row r="33" spans="1:7">
      <c r="A33" s="15"/>
      <c r="B33" s="16"/>
      <c r="C33" s="16"/>
      <c r="D33" s="17"/>
      <c r="E33" s="18"/>
      <c r="F33" s="18"/>
      <c r="G33" s="18"/>
    </row>
    <row r="34" spans="1:7">
      <c r="A34" s="15"/>
      <c r="B34" s="16"/>
      <c r="C34" s="16"/>
      <c r="D34" s="17"/>
      <c r="E34" s="18"/>
      <c r="F34" s="18"/>
      <c r="G34" s="18"/>
    </row>
    <row r="35" spans="1:7">
      <c r="A35" s="15"/>
      <c r="B35" s="16"/>
      <c r="C35" s="16"/>
      <c r="D35" s="17"/>
      <c r="E35" s="18"/>
      <c r="F35" s="18"/>
      <c r="G35" s="18"/>
    </row>
    <row r="36" spans="1:7">
      <c r="A36" s="15"/>
      <c r="B36" s="16"/>
      <c r="C36" s="16"/>
      <c r="D36" s="17"/>
      <c r="E36" s="18"/>
      <c r="F36" s="18"/>
      <c r="G36" s="18"/>
    </row>
    <row r="37" spans="1:7">
      <c r="A37" s="15"/>
      <c r="B37" s="16"/>
      <c r="C37" s="16"/>
      <c r="D37" s="17"/>
      <c r="E37" s="18"/>
      <c r="F37" s="18"/>
      <c r="G37" s="18"/>
    </row>
    <row r="38" spans="1:7">
      <c r="A38" s="15"/>
      <c r="B38" s="16"/>
      <c r="C38" s="16"/>
      <c r="D38" s="17"/>
      <c r="E38" s="18"/>
      <c r="F38" s="18"/>
      <c r="G38" s="18"/>
    </row>
    <row r="39" spans="1:7">
      <c r="A39" s="15"/>
      <c r="B39" s="16"/>
      <c r="C39" s="16"/>
      <c r="D39" s="17"/>
      <c r="E39" s="18"/>
      <c r="F39" s="18"/>
      <c r="G39" s="18"/>
    </row>
    <row r="40" spans="1:7">
      <c r="A40" s="15"/>
      <c r="B40" s="16"/>
      <c r="C40" s="16"/>
      <c r="D40" s="17"/>
      <c r="E40" s="18"/>
      <c r="F40" s="18"/>
      <c r="G40" s="18"/>
    </row>
    <row r="41" spans="1:7">
      <c r="A41" s="15"/>
      <c r="B41" s="16"/>
      <c r="C41" s="16"/>
      <c r="D41" s="17"/>
      <c r="E41" s="18"/>
      <c r="F41" s="18"/>
      <c r="G41" s="18"/>
    </row>
    <row r="42" spans="1:7">
      <c r="A42" s="15"/>
      <c r="B42" s="16"/>
      <c r="C42" s="16"/>
      <c r="D42" s="17"/>
      <c r="E42" s="18"/>
      <c r="F42" s="18"/>
      <c r="G42" s="18"/>
    </row>
    <row r="43" spans="1:7">
      <c r="A43" s="15"/>
      <c r="B43" s="16"/>
      <c r="C43" s="16"/>
      <c r="D43" s="17"/>
      <c r="E43" s="18"/>
      <c r="F43" s="18"/>
      <c r="G43" s="18"/>
    </row>
    <row r="44" spans="1:7">
      <c r="A44" s="15"/>
      <c r="B44" s="16"/>
      <c r="C44" s="16"/>
      <c r="D44" s="17"/>
      <c r="E44" s="18"/>
      <c r="F44" s="18"/>
      <c r="G44" s="18"/>
    </row>
    <row r="45" spans="1:7">
      <c r="A45" s="15"/>
      <c r="B45" s="16"/>
      <c r="C45" s="16"/>
      <c r="D45" s="17"/>
      <c r="E45" s="18"/>
      <c r="F45" s="18"/>
      <c r="G45" s="18"/>
    </row>
    <row r="46" spans="1:7">
      <c r="A46" s="15"/>
      <c r="B46" s="16"/>
      <c r="C46" s="16"/>
      <c r="D46" s="17"/>
      <c r="E46" s="18"/>
      <c r="F46" s="18"/>
      <c r="G46" s="18"/>
    </row>
    <row r="47" spans="1:7">
      <c r="A47" s="15"/>
      <c r="B47" s="16"/>
      <c r="C47" s="16"/>
      <c r="D47" s="17"/>
      <c r="E47" s="18"/>
      <c r="F47" s="18"/>
      <c r="G47" s="18"/>
    </row>
    <row r="48" spans="1:7">
      <c r="A48" s="15"/>
      <c r="B48" s="16"/>
      <c r="C48" s="16"/>
      <c r="D48" s="17"/>
      <c r="E48" s="18"/>
      <c r="F48" s="18"/>
      <c r="G48" s="18"/>
    </row>
    <row r="49" spans="1:7">
      <c r="A49" s="15"/>
      <c r="B49" s="16"/>
      <c r="C49" s="16"/>
      <c r="D49" s="17"/>
      <c r="E49" s="18"/>
      <c r="F49" s="18"/>
      <c r="G49" s="18"/>
    </row>
    <row r="50" spans="1:7">
      <c r="A50" s="15"/>
      <c r="B50" s="16"/>
      <c r="C50" s="16"/>
      <c r="D50" s="17"/>
      <c r="E50" s="18"/>
      <c r="F50" s="18"/>
      <c r="G50" s="18"/>
    </row>
    <row r="51" spans="1:7">
      <c r="A51" s="15"/>
      <c r="B51" s="16"/>
      <c r="C51" s="16"/>
      <c r="D51" s="17"/>
      <c r="E51" s="18"/>
      <c r="F51" s="18"/>
      <c r="G51" s="18"/>
    </row>
    <row r="52" spans="1:7">
      <c r="A52" s="15"/>
      <c r="B52" s="16"/>
      <c r="C52" s="16"/>
      <c r="D52" s="17"/>
      <c r="E52" s="18"/>
      <c r="F52" s="18"/>
      <c r="G52" s="18"/>
    </row>
    <row r="53" spans="1:7">
      <c r="A53" s="15"/>
      <c r="B53" s="16"/>
      <c r="C53" s="16"/>
      <c r="D53" s="17"/>
      <c r="E53" s="18"/>
      <c r="F53" s="18"/>
      <c r="G53" s="18"/>
    </row>
    <row r="54" spans="1:7">
      <c r="A54" s="15"/>
      <c r="B54" s="16"/>
      <c r="C54" s="16"/>
      <c r="D54" s="17"/>
      <c r="E54" s="18"/>
      <c r="F54" s="18"/>
      <c r="G54" s="18"/>
    </row>
    <row r="55" spans="1:7">
      <c r="A55" s="15"/>
      <c r="B55" s="16"/>
      <c r="C55" s="16"/>
      <c r="D55" s="17"/>
      <c r="E55" s="18"/>
      <c r="F55" s="18"/>
      <c r="G55" s="18"/>
    </row>
    <row r="56" spans="1:7">
      <c r="A56" s="15"/>
      <c r="B56" s="16"/>
      <c r="C56" s="16"/>
      <c r="D56" s="17"/>
      <c r="E56" s="18"/>
      <c r="F56" s="18"/>
      <c r="G56" s="18"/>
    </row>
    <row r="57" spans="1:7">
      <c r="A57" s="15"/>
      <c r="B57" s="16"/>
      <c r="C57" s="16"/>
      <c r="D57" s="17"/>
      <c r="E57" s="18"/>
      <c r="F57" s="18"/>
      <c r="G57" s="18"/>
    </row>
    <row r="58" spans="1:7">
      <c r="A58" s="15"/>
      <c r="D58" s="19"/>
      <c r="E58" s="20"/>
      <c r="F58" s="20"/>
      <c r="G58" s="20"/>
    </row>
    <row r="59" spans="1:7">
      <c r="A59" s="3"/>
      <c r="D59" s="19"/>
      <c r="E59" s="20"/>
      <c r="F59" s="20"/>
      <c r="G59" s="20"/>
    </row>
    <row r="60" spans="1:7">
      <c r="A60" s="3"/>
      <c r="D60" s="19"/>
      <c r="E60" s="20"/>
      <c r="F60" s="20"/>
      <c r="G60" s="20"/>
    </row>
    <row r="61" spans="1:7">
      <c r="A61" s="3"/>
      <c r="D61" s="19"/>
      <c r="E61" s="20"/>
      <c r="F61" s="20"/>
      <c r="G61" s="20"/>
    </row>
    <row r="62" spans="1:7">
      <c r="A62" s="3"/>
      <c r="D62" s="19"/>
      <c r="E62" s="20"/>
      <c r="F62" s="20"/>
      <c r="G62" s="20"/>
    </row>
    <row r="63" spans="1:7">
      <c r="A63" s="3"/>
      <c r="D63" s="19"/>
      <c r="E63" s="20"/>
      <c r="F63" s="20"/>
      <c r="G63" s="20"/>
    </row>
    <row r="64" spans="1:7">
      <c r="A64" s="3"/>
      <c r="D64" s="19"/>
      <c r="E64" s="20"/>
      <c r="F64" s="20"/>
      <c r="G64" s="20"/>
    </row>
    <row r="65" spans="1:7">
      <c r="A65" s="3"/>
      <c r="D65" s="19"/>
      <c r="E65" s="20"/>
      <c r="F65" s="20"/>
      <c r="G65" s="20"/>
    </row>
    <row r="66" spans="1:7">
      <c r="A66" s="3"/>
      <c r="D66" s="19"/>
      <c r="E66" s="20"/>
      <c r="F66" s="20"/>
      <c r="G66" s="20"/>
    </row>
    <row r="67" spans="1:7">
      <c r="A67" s="3"/>
      <c r="D67" s="19"/>
      <c r="E67" s="20"/>
      <c r="F67" s="20"/>
      <c r="G67" s="20"/>
    </row>
    <row r="68" spans="1:7">
      <c r="A68" s="3"/>
      <c r="D68" s="19"/>
      <c r="E68" s="20"/>
      <c r="F68" s="20"/>
      <c r="G68" s="20"/>
    </row>
    <row r="69" spans="1:7">
      <c r="A69" s="3"/>
      <c r="D69" s="19"/>
      <c r="E69" s="20"/>
      <c r="F69" s="20"/>
      <c r="G69" s="20"/>
    </row>
    <row r="70" spans="1:7">
      <c r="A70" s="3"/>
      <c r="D70" s="19"/>
      <c r="E70" s="20"/>
      <c r="F70" s="20"/>
      <c r="G70" s="20"/>
    </row>
    <row r="71" spans="1:7">
      <c r="A71" s="3"/>
      <c r="D71" s="19"/>
      <c r="E71" s="20"/>
      <c r="F71" s="20"/>
      <c r="G71" s="20"/>
    </row>
    <row r="72" spans="1:7">
      <c r="A72" s="3"/>
      <c r="D72" s="19"/>
      <c r="E72" s="20"/>
      <c r="F72" s="20"/>
      <c r="G72" s="20"/>
    </row>
    <row r="73" spans="1:7">
      <c r="A73" s="3"/>
      <c r="D73" s="19"/>
      <c r="E73" s="20"/>
      <c r="F73" s="20"/>
      <c r="G73" s="20"/>
    </row>
    <row r="74" spans="1:7">
      <c r="A74" s="3"/>
      <c r="D74" s="19"/>
      <c r="E74" s="20"/>
      <c r="F74" s="20"/>
      <c r="G74" s="20"/>
    </row>
    <row r="75" spans="1:7">
      <c r="A75" s="3"/>
      <c r="D75" s="19"/>
      <c r="E75" s="20"/>
      <c r="F75" s="20"/>
      <c r="G75" s="20"/>
    </row>
    <row r="76" spans="1:7">
      <c r="A76" s="3"/>
      <c r="D76" s="19"/>
      <c r="E76" s="20"/>
      <c r="F76" s="20"/>
      <c r="G76" s="20"/>
    </row>
    <row r="77" spans="1:7">
      <c r="A77" s="3"/>
      <c r="D77" s="19"/>
      <c r="E77" s="20"/>
      <c r="F77" s="20"/>
      <c r="G77" s="20"/>
    </row>
    <row r="78" spans="1:7">
      <c r="A78" s="3"/>
      <c r="D78" s="19"/>
      <c r="E78" s="20"/>
      <c r="F78" s="20"/>
      <c r="G78" s="20"/>
    </row>
    <row r="79" spans="1:7">
      <c r="A79" s="3"/>
      <c r="D79" s="19"/>
      <c r="E79" s="20"/>
      <c r="F79" s="20"/>
      <c r="G79" s="20"/>
    </row>
    <row r="80" spans="1:7">
      <c r="A80" s="3"/>
      <c r="D80" s="19"/>
      <c r="E80" s="20"/>
      <c r="F80" s="20"/>
      <c r="G80" s="20"/>
    </row>
    <row r="81" spans="1:1">
      <c r="A81" s="3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A17" sqref="A17:H18"/>
    </sheetView>
  </sheetViews>
  <sheetFormatPr defaultRowHeight="18.75"/>
  <cols>
    <col min="1" max="1" width="74.85546875" style="2" customWidth="1"/>
    <col min="2" max="2" width="12.7109375" style="28" customWidth="1"/>
    <col min="3" max="4" width="25.7109375" style="28" customWidth="1"/>
    <col min="5" max="5" width="22.85546875" style="28" customWidth="1"/>
    <col min="6" max="6" width="25.7109375" style="28" customWidth="1"/>
    <col min="7" max="7" width="24.7109375" style="28" customWidth="1"/>
    <col min="8" max="8" width="21.140625" style="28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10" t="s">
        <v>172</v>
      </c>
    </row>
    <row r="2" spans="1:9" ht="39" customHeight="1">
      <c r="A2" s="376" t="s">
        <v>82</v>
      </c>
      <c r="B2" s="376"/>
      <c r="C2" s="376"/>
      <c r="D2" s="376"/>
      <c r="E2" s="376"/>
      <c r="F2" s="376"/>
      <c r="G2" s="376"/>
      <c r="H2" s="376"/>
    </row>
    <row r="3" spans="1:9" ht="30" customHeight="1">
      <c r="A3" s="378" t="s">
        <v>189</v>
      </c>
      <c r="B3" s="378"/>
      <c r="C3" s="378"/>
      <c r="D3" s="378"/>
      <c r="E3" s="378"/>
      <c r="F3" s="378"/>
      <c r="G3" s="378"/>
      <c r="H3" s="378"/>
    </row>
    <row r="4" spans="1:9" ht="58.5" customHeight="1">
      <c r="A4" s="374" t="s">
        <v>101</v>
      </c>
      <c r="B4" s="377" t="s">
        <v>7</v>
      </c>
      <c r="C4" s="379" t="s">
        <v>165</v>
      </c>
      <c r="D4" s="379"/>
      <c r="E4" s="380" t="s">
        <v>299</v>
      </c>
      <c r="F4" s="380"/>
      <c r="G4" s="380"/>
      <c r="H4" s="380"/>
    </row>
    <row r="5" spans="1:9" ht="68.25" customHeight="1">
      <c r="A5" s="375"/>
      <c r="B5" s="377"/>
      <c r="C5" s="213" t="s">
        <v>277</v>
      </c>
      <c r="D5" s="213" t="s">
        <v>298</v>
      </c>
      <c r="E5" s="213" t="s">
        <v>95</v>
      </c>
      <c r="F5" s="213" t="s">
        <v>91</v>
      </c>
      <c r="G5" s="54" t="s">
        <v>98</v>
      </c>
      <c r="H5" s="54" t="s">
        <v>99</v>
      </c>
    </row>
    <row r="6" spans="1:9" ht="33.75" customHeight="1">
      <c r="A6" s="11">
        <v>1</v>
      </c>
      <c r="B6" s="212">
        <v>2</v>
      </c>
      <c r="C6" s="11">
        <v>3</v>
      </c>
      <c r="D6" s="212">
        <v>4</v>
      </c>
      <c r="E6" s="11">
        <v>5</v>
      </c>
      <c r="F6" s="212">
        <v>6</v>
      </c>
      <c r="G6" s="11">
        <v>7</v>
      </c>
      <c r="H6" s="212">
        <v>8</v>
      </c>
    </row>
    <row r="7" spans="1:9" s="8" customFormat="1" ht="71.25" customHeight="1">
      <c r="A7" s="288" t="s">
        <v>49</v>
      </c>
      <c r="B7" s="289">
        <v>4000</v>
      </c>
      <c r="C7" s="290">
        <f>SUM(C8:C13)</f>
        <v>337</v>
      </c>
      <c r="D7" s="290">
        <f>SUM(D8:D13)</f>
        <v>338</v>
      </c>
      <c r="E7" s="290">
        <f>SUM(E8:E13)</f>
        <v>50</v>
      </c>
      <c r="F7" s="290">
        <f>SUM(F8:F13)</f>
        <v>338</v>
      </c>
      <c r="G7" s="290">
        <f>F7-E7</f>
        <v>288</v>
      </c>
      <c r="H7" s="291">
        <f>(F7/E7)*100</f>
        <v>676</v>
      </c>
    </row>
    <row r="8" spans="1:9" ht="62.25" customHeight="1">
      <c r="A8" s="292" t="s">
        <v>0</v>
      </c>
      <c r="B8" s="293" t="s">
        <v>84</v>
      </c>
      <c r="C8" s="294">
        <v>0</v>
      </c>
      <c r="D8" s="294">
        <v>0</v>
      </c>
      <c r="E8" s="294">
        <v>0</v>
      </c>
      <c r="F8" s="294">
        <v>0</v>
      </c>
      <c r="G8" s="294">
        <f t="shared" ref="G8:G13" si="0">F8-E8</f>
        <v>0</v>
      </c>
      <c r="H8" s="295" t="e">
        <f t="shared" ref="H8:H13" si="1">(F8/E8)*100</f>
        <v>#DIV/0!</v>
      </c>
    </row>
    <row r="9" spans="1:9" ht="57.75" customHeight="1">
      <c r="A9" s="292" t="s">
        <v>1</v>
      </c>
      <c r="B9" s="293">
        <v>4020</v>
      </c>
      <c r="C9" s="294">
        <v>159</v>
      </c>
      <c r="D9" s="294">
        <v>316</v>
      </c>
      <c r="E9" s="294">
        <v>0</v>
      </c>
      <c r="F9" s="294">
        <v>316</v>
      </c>
      <c r="G9" s="294">
        <f t="shared" si="0"/>
        <v>316</v>
      </c>
      <c r="H9" s="295" t="e">
        <f t="shared" si="1"/>
        <v>#DIV/0!</v>
      </c>
    </row>
    <row r="10" spans="1:9" ht="70.5" customHeight="1">
      <c r="A10" s="292" t="s">
        <v>15</v>
      </c>
      <c r="B10" s="293">
        <v>4030</v>
      </c>
      <c r="C10" s="294">
        <v>57</v>
      </c>
      <c r="D10" s="294">
        <v>22</v>
      </c>
      <c r="E10" s="294">
        <v>50</v>
      </c>
      <c r="F10" s="294">
        <v>22</v>
      </c>
      <c r="G10" s="294">
        <f t="shared" si="0"/>
        <v>-28</v>
      </c>
      <c r="H10" s="295">
        <f t="shared" si="1"/>
        <v>44</v>
      </c>
    </row>
    <row r="11" spans="1:9" ht="59.25" customHeight="1">
      <c r="A11" s="292" t="s">
        <v>2</v>
      </c>
      <c r="B11" s="293">
        <v>4040</v>
      </c>
      <c r="C11" s="294">
        <v>5</v>
      </c>
      <c r="D11" s="294">
        <v>0</v>
      </c>
      <c r="E11" s="294">
        <v>0</v>
      </c>
      <c r="F11" s="294">
        <v>0</v>
      </c>
      <c r="G11" s="294">
        <f t="shared" si="0"/>
        <v>0</v>
      </c>
      <c r="H11" s="295" t="e">
        <f t="shared" si="1"/>
        <v>#DIV/0!</v>
      </c>
    </row>
    <row r="12" spans="1:9" ht="70.5" customHeight="1">
      <c r="A12" s="292" t="s">
        <v>41</v>
      </c>
      <c r="B12" s="293">
        <v>4050</v>
      </c>
      <c r="C12" s="294">
        <v>116</v>
      </c>
      <c r="D12" s="294">
        <v>0</v>
      </c>
      <c r="E12" s="294">
        <v>0</v>
      </c>
      <c r="F12" s="294">
        <v>0</v>
      </c>
      <c r="G12" s="294">
        <f t="shared" si="0"/>
        <v>0</v>
      </c>
      <c r="H12" s="295" t="e">
        <f t="shared" si="1"/>
        <v>#DIV/0!</v>
      </c>
    </row>
    <row r="13" spans="1:9" ht="59.25" customHeight="1">
      <c r="A13" s="292" t="s">
        <v>124</v>
      </c>
      <c r="B13" s="293">
        <v>4060</v>
      </c>
      <c r="C13" s="294">
        <v>0</v>
      </c>
      <c r="D13" s="294">
        <v>0</v>
      </c>
      <c r="E13" s="294">
        <v>0</v>
      </c>
      <c r="F13" s="294">
        <v>0</v>
      </c>
      <c r="G13" s="294">
        <f t="shared" si="0"/>
        <v>0</v>
      </c>
      <c r="H13" s="295" t="e">
        <f t="shared" si="1"/>
        <v>#DIV/0!</v>
      </c>
    </row>
    <row r="14" spans="1:9" ht="20.25">
      <c r="A14" s="296"/>
      <c r="B14" s="296"/>
      <c r="C14" s="296"/>
      <c r="D14" s="296"/>
      <c r="E14" s="296"/>
      <c r="F14" s="296"/>
      <c r="G14" s="296"/>
      <c r="H14" s="296"/>
    </row>
    <row r="15" spans="1:9" ht="20.25">
      <c r="A15" s="296"/>
      <c r="B15" s="296"/>
      <c r="C15" s="296"/>
      <c r="D15" s="296"/>
      <c r="E15" s="296"/>
      <c r="F15" s="296"/>
      <c r="G15" s="296"/>
      <c r="H15" s="296"/>
    </row>
    <row r="16" spans="1:9" s="1" customFormat="1" ht="19.5" customHeight="1">
      <c r="A16" s="297"/>
      <c r="B16" s="298"/>
      <c r="C16" s="298"/>
      <c r="D16" s="298"/>
      <c r="E16" s="298"/>
      <c r="F16" s="298"/>
      <c r="G16" s="298"/>
      <c r="H16" s="298"/>
      <c r="I16" s="2"/>
    </row>
    <row r="17" spans="1:8" ht="54" customHeight="1">
      <c r="A17" s="299" t="s">
        <v>319</v>
      </c>
      <c r="B17" s="300"/>
      <c r="C17" s="381" t="s">
        <v>89</v>
      </c>
      <c r="D17" s="381"/>
      <c r="E17" s="301"/>
      <c r="F17" s="382" t="s">
        <v>321</v>
      </c>
      <c r="G17" s="383"/>
      <c r="H17" s="296"/>
    </row>
    <row r="18" spans="1:8" s="1" customFormat="1" ht="37.5" customHeight="1">
      <c r="A18" s="28" t="s">
        <v>45</v>
      </c>
      <c r="B18" s="2"/>
      <c r="C18" s="354" t="s">
        <v>46</v>
      </c>
      <c r="D18" s="354"/>
      <c r="E18" s="2"/>
      <c r="F18" s="352" t="s">
        <v>115</v>
      </c>
      <c r="G18" s="352"/>
    </row>
    <row r="19" spans="1:8">
      <c r="A19" s="4"/>
    </row>
    <row r="20" spans="1:8">
      <c r="A20" s="4"/>
    </row>
    <row r="21" spans="1:8">
      <c r="A21" s="4"/>
    </row>
    <row r="22" spans="1:8">
      <c r="A22" s="4"/>
    </row>
    <row r="23" spans="1:8">
      <c r="A23" s="4"/>
    </row>
    <row r="24" spans="1:8">
      <c r="A24" s="4"/>
    </row>
    <row r="25" spans="1:8">
      <c r="A25" s="4"/>
    </row>
    <row r="26" spans="1:8">
      <c r="A26" s="4"/>
    </row>
    <row r="27" spans="1:8">
      <c r="A27" s="4"/>
    </row>
    <row r="28" spans="1:8">
      <c r="A28" s="4"/>
    </row>
    <row r="29" spans="1:8">
      <c r="A29" s="4"/>
    </row>
    <row r="30" spans="1:8">
      <c r="A30" s="4"/>
    </row>
    <row r="31" spans="1:8">
      <c r="A31" s="4"/>
    </row>
    <row r="32" spans="1:8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59055118110236227" bottom="0.59055118110236227" header="0" footer="0"/>
  <pageSetup paperSize="9" scale="58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52"/>
  <sheetViews>
    <sheetView view="pageBreakPreview" topLeftCell="A4" zoomScale="60" workbookViewId="0">
      <selection activeCell="A31" sqref="A31:G32"/>
    </sheetView>
  </sheetViews>
  <sheetFormatPr defaultRowHeight="18.75"/>
  <cols>
    <col min="1" max="1" width="72.42578125" style="50" customWidth="1"/>
    <col min="2" max="2" width="16" style="51" customWidth="1"/>
    <col min="3" max="3" width="19.85546875" style="51" customWidth="1"/>
    <col min="4" max="4" width="21.28515625" style="51" customWidth="1"/>
    <col min="5" max="5" width="22.7109375" style="51" customWidth="1"/>
    <col min="6" max="6" width="21.140625" style="51" customWidth="1"/>
    <col min="7" max="7" width="21" style="51" customWidth="1"/>
    <col min="8" max="16384" width="9.140625" style="50"/>
  </cols>
  <sheetData>
    <row r="2" spans="1:7" ht="33.75" customHeight="1">
      <c r="A2" s="386" t="s">
        <v>214</v>
      </c>
      <c r="B2" s="386"/>
      <c r="C2" s="386"/>
      <c r="D2" s="386"/>
      <c r="E2" s="386"/>
      <c r="F2" s="386"/>
      <c r="G2" s="386"/>
    </row>
    <row r="3" spans="1:7" ht="28.5" customHeight="1">
      <c r="A3" s="217"/>
      <c r="B3" s="53"/>
      <c r="C3" s="53"/>
      <c r="D3" s="217"/>
      <c r="E3" s="217"/>
      <c r="F3" s="217"/>
      <c r="G3" s="53"/>
    </row>
    <row r="4" spans="1:7" ht="62.25" customHeight="1">
      <c r="A4" s="216" t="s">
        <v>101</v>
      </c>
      <c r="B4" s="66" t="s">
        <v>7</v>
      </c>
      <c r="C4" s="174" t="s">
        <v>278</v>
      </c>
      <c r="D4" s="174" t="s">
        <v>300</v>
      </c>
      <c r="E4" s="174" t="s">
        <v>301</v>
      </c>
      <c r="F4" s="66" t="s">
        <v>199</v>
      </c>
      <c r="G4" s="302" t="s">
        <v>216</v>
      </c>
    </row>
    <row r="5" spans="1:7" ht="23.25" customHeight="1">
      <c r="A5" s="116">
        <v>1</v>
      </c>
      <c r="B5" s="211">
        <v>2</v>
      </c>
      <c r="C5" s="211">
        <v>3</v>
      </c>
      <c r="D5" s="211">
        <v>4</v>
      </c>
      <c r="E5" s="211">
        <v>5</v>
      </c>
      <c r="F5" s="211">
        <v>6</v>
      </c>
      <c r="G5" s="211">
        <v>7</v>
      </c>
    </row>
    <row r="6" spans="1:7" ht="39" customHeight="1">
      <c r="A6" s="303" t="s">
        <v>49</v>
      </c>
      <c r="B6" s="304">
        <v>4000</v>
      </c>
      <c r="C6" s="167">
        <f>C7+C8+C13+C20+C24+C29</f>
        <v>337</v>
      </c>
      <c r="D6" s="167">
        <f>D7+D8+D13+D20+D24+D29</f>
        <v>50</v>
      </c>
      <c r="E6" s="167">
        <f>E7+E8+E13+E20+E24+E29</f>
        <v>338</v>
      </c>
      <c r="F6" s="171">
        <f>E6-D6</f>
        <v>288</v>
      </c>
      <c r="G6" s="171">
        <f>(E6/D6)*100</f>
        <v>676</v>
      </c>
    </row>
    <row r="7" spans="1:7" ht="33" customHeight="1">
      <c r="A7" s="305" t="s">
        <v>0</v>
      </c>
      <c r="B7" s="306">
        <v>4010</v>
      </c>
      <c r="C7" s="307">
        <v>0</v>
      </c>
      <c r="D7" s="307">
        <v>0</v>
      </c>
      <c r="E7" s="307">
        <v>0</v>
      </c>
      <c r="F7" s="171">
        <f t="shared" ref="F7:F29" si="0">E7-D7</f>
        <v>0</v>
      </c>
      <c r="G7" s="308" t="e">
        <f t="shared" ref="G7:G29" si="1">(E7/D7)*100</f>
        <v>#DIV/0!</v>
      </c>
    </row>
    <row r="8" spans="1:7" s="55" customFormat="1" ht="29.25" customHeight="1">
      <c r="A8" s="305" t="s">
        <v>1</v>
      </c>
      <c r="B8" s="309">
        <v>4020</v>
      </c>
      <c r="C8" s="167">
        <f>SUM(C9:C12)</f>
        <v>159</v>
      </c>
      <c r="D8" s="167">
        <f>SUM(D9:D12)</f>
        <v>0</v>
      </c>
      <c r="E8" s="167">
        <f>SUM(E9:E12)</f>
        <v>316</v>
      </c>
      <c r="F8" s="171">
        <f t="shared" si="0"/>
        <v>316</v>
      </c>
      <c r="G8" s="308" t="e">
        <f t="shared" si="1"/>
        <v>#DIV/0!</v>
      </c>
    </row>
    <row r="9" spans="1:7" s="55" customFormat="1" ht="29.25" customHeight="1">
      <c r="A9" s="146" t="s">
        <v>312</v>
      </c>
      <c r="B9" s="310"/>
      <c r="C9" s="145">
        <v>0</v>
      </c>
      <c r="D9" s="311">
        <v>0</v>
      </c>
      <c r="E9" s="145">
        <v>100</v>
      </c>
      <c r="F9" s="312"/>
      <c r="G9" s="313"/>
    </row>
    <row r="10" spans="1:7" s="55" customFormat="1" ht="29.25" customHeight="1">
      <c r="A10" s="201" t="s">
        <v>313</v>
      </c>
      <c r="B10" s="314"/>
      <c r="C10" s="202">
        <v>0</v>
      </c>
      <c r="D10" s="315">
        <v>0</v>
      </c>
      <c r="E10" s="202">
        <v>216</v>
      </c>
      <c r="F10" s="316"/>
      <c r="G10" s="317"/>
    </row>
    <row r="11" spans="1:7" s="55" customFormat="1" ht="29.25" customHeight="1">
      <c r="A11" s="146" t="s">
        <v>280</v>
      </c>
      <c r="B11" s="310"/>
      <c r="C11" s="145">
        <v>98</v>
      </c>
      <c r="D11" s="311"/>
      <c r="E11" s="145">
        <v>0</v>
      </c>
      <c r="F11" s="312"/>
      <c r="G11" s="313"/>
    </row>
    <row r="12" spans="1:7" s="55" customFormat="1" ht="20.25" customHeight="1">
      <c r="A12" s="142" t="s">
        <v>281</v>
      </c>
      <c r="B12" s="144"/>
      <c r="C12" s="145">
        <v>61</v>
      </c>
      <c r="D12" s="173">
        <v>0</v>
      </c>
      <c r="E12" s="145">
        <v>0</v>
      </c>
      <c r="F12" s="173">
        <f t="shared" si="0"/>
        <v>0</v>
      </c>
      <c r="G12" s="318" t="e">
        <f t="shared" si="1"/>
        <v>#DIV/0!</v>
      </c>
    </row>
    <row r="13" spans="1:7" s="55" customFormat="1" ht="38.25" customHeight="1">
      <c r="A13" s="305" t="s">
        <v>15</v>
      </c>
      <c r="B13" s="309">
        <v>4030</v>
      </c>
      <c r="C13" s="319">
        <f>SUM(C14:C19)</f>
        <v>57</v>
      </c>
      <c r="D13" s="319">
        <f>SUM(D14:D17)</f>
        <v>50</v>
      </c>
      <c r="E13" s="319">
        <f>SUM(E14:E19)</f>
        <v>22</v>
      </c>
      <c r="F13" s="171">
        <f t="shared" si="0"/>
        <v>-28</v>
      </c>
      <c r="G13" s="171">
        <f t="shared" si="1"/>
        <v>44</v>
      </c>
    </row>
    <row r="14" spans="1:7" s="55" customFormat="1" ht="29.25" customHeight="1">
      <c r="A14" s="146" t="s">
        <v>260</v>
      </c>
      <c r="B14" s="144"/>
      <c r="C14" s="145">
        <v>41</v>
      </c>
      <c r="D14" s="145">
        <v>50</v>
      </c>
      <c r="E14" s="145">
        <v>0</v>
      </c>
      <c r="F14" s="173">
        <f t="shared" si="0"/>
        <v>-50</v>
      </c>
      <c r="G14" s="308">
        <f t="shared" si="1"/>
        <v>0</v>
      </c>
    </row>
    <row r="15" spans="1:7" s="55" customFormat="1" ht="29.25" customHeight="1">
      <c r="A15" s="146" t="s">
        <v>282</v>
      </c>
      <c r="B15" s="144"/>
      <c r="C15" s="145">
        <v>11</v>
      </c>
      <c r="D15" s="320">
        <v>0</v>
      </c>
      <c r="E15" s="145">
        <v>0</v>
      </c>
      <c r="F15" s="173">
        <f t="shared" si="0"/>
        <v>0</v>
      </c>
      <c r="G15" s="308" t="e">
        <f t="shared" si="1"/>
        <v>#DIV/0!</v>
      </c>
    </row>
    <row r="16" spans="1:7" s="55" customFormat="1" ht="29.25" customHeight="1">
      <c r="A16" s="146" t="s">
        <v>283</v>
      </c>
      <c r="B16" s="144"/>
      <c r="C16" s="145">
        <v>5</v>
      </c>
      <c r="D16" s="320">
        <v>0</v>
      </c>
      <c r="E16" s="145">
        <v>0</v>
      </c>
      <c r="F16" s="173">
        <f t="shared" si="0"/>
        <v>0</v>
      </c>
      <c r="G16" s="308" t="e">
        <f t="shared" si="1"/>
        <v>#DIV/0!</v>
      </c>
    </row>
    <row r="17" spans="1:7" s="55" customFormat="1" ht="23.25" customHeight="1">
      <c r="A17" s="146" t="s">
        <v>314</v>
      </c>
      <c r="B17" s="144"/>
      <c r="C17" s="145">
        <v>0</v>
      </c>
      <c r="D17" s="173">
        <v>0</v>
      </c>
      <c r="E17" s="145">
        <v>15</v>
      </c>
      <c r="F17" s="173">
        <f t="shared" si="0"/>
        <v>15</v>
      </c>
      <c r="G17" s="308" t="e">
        <f t="shared" si="1"/>
        <v>#DIV/0!</v>
      </c>
    </row>
    <row r="18" spans="1:7" s="55" customFormat="1" ht="31.5" customHeight="1">
      <c r="A18" s="165" t="s">
        <v>315</v>
      </c>
      <c r="B18" s="166"/>
      <c r="C18" s="145">
        <v>0</v>
      </c>
      <c r="D18" s="321">
        <v>0</v>
      </c>
      <c r="E18" s="145">
        <v>4</v>
      </c>
      <c r="F18" s="173">
        <f t="shared" si="0"/>
        <v>4</v>
      </c>
      <c r="G18" s="308" t="e">
        <f t="shared" si="1"/>
        <v>#DIV/0!</v>
      </c>
    </row>
    <row r="19" spans="1:7" s="55" customFormat="1" ht="29.25" customHeight="1">
      <c r="A19" s="165" t="s">
        <v>316</v>
      </c>
      <c r="B19" s="166"/>
      <c r="C19" s="145">
        <v>0</v>
      </c>
      <c r="D19" s="321">
        <v>0</v>
      </c>
      <c r="E19" s="145">
        <v>3</v>
      </c>
      <c r="F19" s="173">
        <f t="shared" si="0"/>
        <v>3</v>
      </c>
      <c r="G19" s="308" t="e">
        <f t="shared" si="1"/>
        <v>#DIV/0!</v>
      </c>
    </row>
    <row r="20" spans="1:7" s="55" customFormat="1" ht="31.5" customHeight="1">
      <c r="A20" s="305" t="s">
        <v>2</v>
      </c>
      <c r="B20" s="309">
        <v>4040</v>
      </c>
      <c r="C20" s="319">
        <f>SUM(C21:C23)</f>
        <v>5</v>
      </c>
      <c r="D20" s="307">
        <v>0</v>
      </c>
      <c r="E20" s="319">
        <f>SUM(E21:E23)</f>
        <v>0</v>
      </c>
      <c r="F20" s="171">
        <f t="shared" si="0"/>
        <v>0</v>
      </c>
      <c r="G20" s="308" t="e">
        <f t="shared" si="1"/>
        <v>#DIV/0!</v>
      </c>
    </row>
    <row r="21" spans="1:7" s="55" customFormat="1" ht="26.25" customHeight="1">
      <c r="A21" s="142" t="s">
        <v>270</v>
      </c>
      <c r="B21" s="322"/>
      <c r="C21" s="148">
        <v>0</v>
      </c>
      <c r="D21" s="323">
        <v>0</v>
      </c>
      <c r="E21" s="148">
        <v>0</v>
      </c>
      <c r="F21" s="173">
        <f t="shared" si="0"/>
        <v>0</v>
      </c>
      <c r="G21" s="308" t="e">
        <f t="shared" si="1"/>
        <v>#DIV/0!</v>
      </c>
    </row>
    <row r="22" spans="1:7" s="55" customFormat="1" ht="24" customHeight="1">
      <c r="A22" s="142" t="s">
        <v>284</v>
      </c>
      <c r="B22" s="147"/>
      <c r="C22" s="145">
        <v>3</v>
      </c>
      <c r="D22" s="324">
        <v>0</v>
      </c>
      <c r="E22" s="145">
        <v>0</v>
      </c>
      <c r="F22" s="173">
        <f t="shared" si="0"/>
        <v>0</v>
      </c>
      <c r="G22" s="308" t="e">
        <f t="shared" si="1"/>
        <v>#DIV/0!</v>
      </c>
    </row>
    <row r="23" spans="1:7" s="55" customFormat="1" ht="24" customHeight="1">
      <c r="A23" s="142" t="s">
        <v>285</v>
      </c>
      <c r="B23" s="147"/>
      <c r="C23" s="145">
        <v>2</v>
      </c>
      <c r="D23" s="325">
        <v>0</v>
      </c>
      <c r="E23" s="145">
        <v>0</v>
      </c>
      <c r="F23" s="173">
        <f t="shared" si="0"/>
        <v>0</v>
      </c>
      <c r="G23" s="308" t="e">
        <f t="shared" si="1"/>
        <v>#DIV/0!</v>
      </c>
    </row>
    <row r="24" spans="1:7" s="55" customFormat="1" ht="40.5" customHeight="1">
      <c r="A24" s="305" t="s">
        <v>41</v>
      </c>
      <c r="B24" s="309">
        <v>4050</v>
      </c>
      <c r="C24" s="319">
        <f>SUM(C25:C28)</f>
        <v>116</v>
      </c>
      <c r="D24" s="171">
        <v>0</v>
      </c>
      <c r="E24" s="319">
        <f>SUM(E25:E28)</f>
        <v>0</v>
      </c>
      <c r="F24" s="171">
        <f t="shared" si="0"/>
        <v>0</v>
      </c>
      <c r="G24" s="308" t="e">
        <f t="shared" si="1"/>
        <v>#DIV/0!</v>
      </c>
    </row>
    <row r="25" spans="1:7" s="55" customFormat="1" ht="22.5" customHeight="1">
      <c r="A25" s="142" t="s">
        <v>286</v>
      </c>
      <c r="B25" s="144"/>
      <c r="C25" s="145">
        <v>17</v>
      </c>
      <c r="D25" s="326">
        <v>0</v>
      </c>
      <c r="E25" s="145">
        <v>0</v>
      </c>
      <c r="F25" s="326">
        <f t="shared" si="0"/>
        <v>0</v>
      </c>
      <c r="G25" s="308" t="e">
        <f t="shared" si="1"/>
        <v>#DIV/0!</v>
      </c>
    </row>
    <row r="26" spans="1:7" s="55" customFormat="1" ht="22.5" customHeight="1">
      <c r="A26" s="180" t="s">
        <v>287</v>
      </c>
      <c r="B26" s="181"/>
      <c r="C26" s="182">
        <v>30</v>
      </c>
      <c r="D26" s="327">
        <v>0</v>
      </c>
      <c r="E26" s="182">
        <v>0</v>
      </c>
      <c r="F26" s="327">
        <f t="shared" si="0"/>
        <v>0</v>
      </c>
      <c r="G26" s="328" t="e">
        <f t="shared" si="1"/>
        <v>#DIV/0!</v>
      </c>
    </row>
    <row r="27" spans="1:7" s="55" customFormat="1" ht="22.5" customHeight="1">
      <c r="A27" s="180" t="s">
        <v>289</v>
      </c>
      <c r="B27" s="181"/>
      <c r="C27" s="182">
        <v>59</v>
      </c>
      <c r="D27" s="327">
        <v>0</v>
      </c>
      <c r="E27" s="182">
        <v>0</v>
      </c>
      <c r="F27" s="327"/>
      <c r="G27" s="328"/>
    </row>
    <row r="28" spans="1:7" s="55" customFormat="1" ht="22.5" customHeight="1">
      <c r="A28" s="142" t="s">
        <v>288</v>
      </c>
      <c r="B28" s="144"/>
      <c r="C28" s="145">
        <v>10</v>
      </c>
      <c r="D28" s="173">
        <v>0</v>
      </c>
      <c r="E28" s="145">
        <v>0</v>
      </c>
      <c r="F28" s="173">
        <f t="shared" si="0"/>
        <v>0</v>
      </c>
      <c r="G28" s="308" t="e">
        <f t="shared" si="1"/>
        <v>#DIV/0!</v>
      </c>
    </row>
    <row r="29" spans="1:7" s="55" customFormat="1" ht="24.75" customHeight="1">
      <c r="A29" s="305" t="s">
        <v>124</v>
      </c>
      <c r="B29" s="309">
        <v>4060</v>
      </c>
      <c r="C29" s="307">
        <v>0</v>
      </c>
      <c r="D29" s="307">
        <v>0</v>
      </c>
      <c r="E29" s="307">
        <v>0</v>
      </c>
      <c r="F29" s="171">
        <f t="shared" si="0"/>
        <v>0</v>
      </c>
      <c r="G29" s="308" t="e">
        <f t="shared" si="1"/>
        <v>#DIV/0!</v>
      </c>
    </row>
    <row r="30" spans="1:7">
      <c r="A30" s="60"/>
      <c r="D30" s="214"/>
      <c r="E30" s="80"/>
      <c r="F30" s="80"/>
      <c r="G30" s="80"/>
    </row>
    <row r="31" spans="1:7" ht="26.25" customHeight="1">
      <c r="A31" s="149" t="s">
        <v>322</v>
      </c>
      <c r="B31" s="384" t="s">
        <v>57</v>
      </c>
      <c r="C31" s="384"/>
      <c r="D31" s="384"/>
      <c r="E31" s="150"/>
      <c r="F31" s="385" t="s">
        <v>320</v>
      </c>
      <c r="G31" s="385"/>
    </row>
    <row r="32" spans="1:7">
      <c r="A32" s="51" t="s">
        <v>180</v>
      </c>
      <c r="B32" s="357" t="s">
        <v>46</v>
      </c>
      <c r="C32" s="357"/>
      <c r="D32" s="357"/>
      <c r="E32" s="50"/>
      <c r="F32" s="358" t="s">
        <v>115</v>
      </c>
      <c r="G32" s="358"/>
    </row>
    <row r="33" spans="1:7">
      <c r="A33" s="60"/>
      <c r="D33" s="214"/>
      <c r="E33" s="80"/>
      <c r="F33" s="80"/>
      <c r="G33" s="80"/>
    </row>
    <row r="34" spans="1:7">
      <c r="A34" s="60"/>
      <c r="D34" s="214"/>
      <c r="E34" s="80"/>
      <c r="F34" s="80"/>
      <c r="G34" s="80"/>
    </row>
    <row r="35" spans="1:7">
      <c r="A35" s="60"/>
      <c r="D35" s="214"/>
      <c r="E35" s="80"/>
      <c r="F35" s="80"/>
      <c r="G35" s="80"/>
    </row>
    <row r="36" spans="1:7">
      <c r="A36" s="60"/>
      <c r="D36" s="214"/>
      <c r="E36" s="80"/>
      <c r="F36" s="80"/>
      <c r="G36" s="80"/>
    </row>
    <row r="37" spans="1:7">
      <c r="A37" s="60"/>
      <c r="D37" s="214"/>
      <c r="E37" s="80"/>
      <c r="F37" s="80"/>
      <c r="G37" s="80"/>
    </row>
    <row r="38" spans="1:7">
      <c r="A38" s="60"/>
      <c r="D38" s="214"/>
      <c r="E38" s="80"/>
      <c r="F38" s="80"/>
      <c r="G38" s="80"/>
    </row>
    <row r="39" spans="1:7">
      <c r="A39" s="60"/>
      <c r="D39" s="214"/>
      <c r="E39" s="80"/>
      <c r="F39" s="80"/>
      <c r="G39" s="80"/>
    </row>
    <row r="40" spans="1:7">
      <c r="A40" s="60"/>
      <c r="D40" s="214"/>
      <c r="E40" s="80"/>
      <c r="F40" s="80"/>
      <c r="G40" s="80"/>
    </row>
    <row r="41" spans="1:7">
      <c r="A41" s="60"/>
      <c r="D41" s="214"/>
      <c r="E41" s="80"/>
      <c r="F41" s="80"/>
      <c r="G41" s="80"/>
    </row>
    <row r="42" spans="1:7">
      <c r="A42" s="60"/>
      <c r="D42" s="214"/>
      <c r="E42" s="80"/>
      <c r="F42" s="80"/>
      <c r="G42" s="80"/>
    </row>
    <row r="43" spans="1:7">
      <c r="A43" s="60"/>
      <c r="D43" s="214"/>
      <c r="E43" s="80"/>
      <c r="F43" s="80"/>
      <c r="G43" s="80"/>
    </row>
    <row r="44" spans="1:7">
      <c r="A44" s="60"/>
      <c r="D44" s="214"/>
      <c r="E44" s="80"/>
      <c r="F44" s="80"/>
      <c r="G44" s="80"/>
    </row>
    <row r="45" spans="1:7">
      <c r="A45" s="60"/>
      <c r="D45" s="214"/>
      <c r="E45" s="80"/>
      <c r="F45" s="80"/>
      <c r="G45" s="80"/>
    </row>
    <row r="46" spans="1:7">
      <c r="A46" s="60"/>
      <c r="D46" s="214"/>
      <c r="E46" s="80"/>
      <c r="F46" s="80"/>
      <c r="G46" s="80"/>
    </row>
    <row r="47" spans="1:7">
      <c r="A47" s="60"/>
      <c r="D47" s="214"/>
      <c r="E47" s="80"/>
      <c r="F47" s="80"/>
      <c r="G47" s="80"/>
    </row>
    <row r="48" spans="1:7">
      <c r="A48" s="60"/>
      <c r="D48" s="214"/>
      <c r="E48" s="80"/>
      <c r="F48" s="80"/>
      <c r="G48" s="80"/>
    </row>
    <row r="49" spans="1:7">
      <c r="A49" s="60"/>
      <c r="D49" s="214"/>
      <c r="E49" s="80"/>
      <c r="F49" s="80"/>
      <c r="G49" s="80"/>
    </row>
    <row r="50" spans="1:7">
      <c r="A50" s="60"/>
      <c r="D50" s="214"/>
      <c r="E50" s="80"/>
      <c r="F50" s="80"/>
      <c r="G50" s="80"/>
    </row>
    <row r="51" spans="1:7">
      <c r="A51" s="60"/>
      <c r="D51" s="214"/>
      <c r="E51" s="80"/>
      <c r="F51" s="80"/>
      <c r="G51" s="80"/>
    </row>
    <row r="52" spans="1:7">
      <c r="A52" s="60"/>
      <c r="D52" s="214"/>
      <c r="E52" s="80"/>
      <c r="F52" s="80"/>
      <c r="G52" s="80"/>
    </row>
    <row r="53" spans="1:7">
      <c r="A53" s="60"/>
      <c r="D53" s="214"/>
      <c r="E53" s="80"/>
      <c r="F53" s="80"/>
      <c r="G53" s="80"/>
    </row>
    <row r="54" spans="1:7">
      <c r="A54" s="60"/>
      <c r="D54" s="214"/>
      <c r="E54" s="80"/>
      <c r="F54" s="80"/>
      <c r="G54" s="80"/>
    </row>
    <row r="55" spans="1:7">
      <c r="A55" s="60"/>
      <c r="D55" s="214"/>
      <c r="E55" s="80"/>
      <c r="F55" s="80"/>
      <c r="G55" s="80"/>
    </row>
    <row r="56" spans="1:7">
      <c r="A56" s="60"/>
      <c r="D56" s="214"/>
      <c r="E56" s="80"/>
      <c r="F56" s="80"/>
      <c r="G56" s="80"/>
    </row>
    <row r="57" spans="1:7">
      <c r="A57" s="60"/>
      <c r="D57" s="214"/>
      <c r="E57" s="80"/>
      <c r="F57" s="80"/>
      <c r="G57" s="80"/>
    </row>
    <row r="58" spans="1:7">
      <c r="A58" s="60"/>
      <c r="D58" s="214"/>
      <c r="E58" s="80"/>
      <c r="F58" s="80"/>
      <c r="G58" s="80"/>
    </row>
    <row r="59" spans="1:7">
      <c r="A59" s="60"/>
      <c r="D59" s="214"/>
      <c r="E59" s="80"/>
      <c r="F59" s="80"/>
      <c r="G59" s="80"/>
    </row>
    <row r="60" spans="1:7">
      <c r="A60" s="60"/>
      <c r="D60" s="214"/>
      <c r="E60" s="80"/>
      <c r="F60" s="80"/>
      <c r="G60" s="80"/>
    </row>
    <row r="61" spans="1:7">
      <c r="A61" s="60"/>
      <c r="D61" s="214"/>
      <c r="E61" s="80"/>
      <c r="F61" s="80"/>
      <c r="G61" s="80"/>
    </row>
    <row r="62" spans="1:7">
      <c r="A62" s="60"/>
      <c r="D62" s="214"/>
      <c r="E62" s="80"/>
      <c r="F62" s="80"/>
      <c r="G62" s="80"/>
    </row>
    <row r="63" spans="1:7">
      <c r="A63" s="60"/>
      <c r="D63" s="214"/>
      <c r="E63" s="80"/>
      <c r="F63" s="80"/>
      <c r="G63" s="80"/>
    </row>
    <row r="64" spans="1:7">
      <c r="A64" s="60"/>
      <c r="D64" s="214"/>
      <c r="E64" s="80"/>
      <c r="F64" s="80"/>
      <c r="G64" s="80"/>
    </row>
    <row r="65" spans="1:7">
      <c r="A65" s="60"/>
      <c r="D65" s="214"/>
      <c r="E65" s="80"/>
      <c r="F65" s="80"/>
      <c r="G65" s="80"/>
    </row>
    <row r="66" spans="1:7">
      <c r="A66" s="60"/>
      <c r="D66" s="214"/>
      <c r="E66" s="80"/>
      <c r="F66" s="80"/>
      <c r="G66" s="80"/>
    </row>
    <row r="67" spans="1:7">
      <c r="A67" s="60"/>
      <c r="D67" s="214"/>
      <c r="E67" s="80"/>
      <c r="F67" s="80"/>
      <c r="G67" s="80"/>
    </row>
    <row r="68" spans="1:7">
      <c r="A68" s="60"/>
      <c r="D68" s="214"/>
      <c r="E68" s="80"/>
      <c r="F68" s="80"/>
      <c r="G68" s="80"/>
    </row>
    <row r="69" spans="1:7">
      <c r="A69" s="60"/>
      <c r="D69" s="214"/>
      <c r="E69" s="80"/>
      <c r="F69" s="80"/>
      <c r="G69" s="80"/>
    </row>
    <row r="70" spans="1:7">
      <c r="A70" s="60"/>
      <c r="D70" s="214"/>
      <c r="E70" s="80"/>
      <c r="F70" s="80"/>
      <c r="G70" s="80"/>
    </row>
    <row r="71" spans="1:7">
      <c r="A71" s="60"/>
      <c r="D71" s="214"/>
      <c r="E71" s="80"/>
      <c r="F71" s="80"/>
      <c r="G71" s="80"/>
    </row>
    <row r="72" spans="1:7">
      <c r="A72" s="60"/>
      <c r="D72" s="214"/>
      <c r="E72" s="80"/>
      <c r="F72" s="80"/>
      <c r="G72" s="80"/>
    </row>
    <row r="73" spans="1:7">
      <c r="A73" s="60"/>
      <c r="D73" s="214"/>
      <c r="E73" s="80"/>
      <c r="F73" s="80"/>
      <c r="G73" s="80"/>
    </row>
    <row r="74" spans="1:7">
      <c r="A74" s="60"/>
      <c r="D74" s="214"/>
      <c r="E74" s="80"/>
      <c r="F74" s="80"/>
      <c r="G74" s="80"/>
    </row>
    <row r="75" spans="1:7">
      <c r="A75" s="60"/>
      <c r="D75" s="214"/>
      <c r="E75" s="80"/>
      <c r="F75" s="80"/>
      <c r="G75" s="80"/>
    </row>
    <row r="76" spans="1:7">
      <c r="A76" s="60"/>
      <c r="D76" s="214"/>
      <c r="E76" s="80"/>
      <c r="F76" s="80"/>
      <c r="G76" s="80"/>
    </row>
    <row r="77" spans="1:7">
      <c r="A77" s="60"/>
      <c r="D77" s="214"/>
      <c r="E77" s="80"/>
      <c r="F77" s="80"/>
      <c r="G77" s="80"/>
    </row>
    <row r="78" spans="1:7">
      <c r="A78" s="60"/>
      <c r="D78" s="214"/>
      <c r="E78" s="80"/>
      <c r="F78" s="80"/>
      <c r="G78" s="80"/>
    </row>
    <row r="79" spans="1:7">
      <c r="A79" s="60"/>
      <c r="D79" s="214"/>
      <c r="E79" s="80"/>
      <c r="F79" s="80"/>
      <c r="G79" s="80"/>
    </row>
    <row r="80" spans="1:7">
      <c r="A80" s="60"/>
      <c r="D80" s="214"/>
      <c r="E80" s="80"/>
      <c r="F80" s="80"/>
      <c r="G80" s="80"/>
    </row>
    <row r="81" spans="1:7">
      <c r="A81" s="60"/>
      <c r="D81" s="214"/>
      <c r="E81" s="80"/>
      <c r="F81" s="80"/>
      <c r="G81" s="80"/>
    </row>
    <row r="82" spans="1:7">
      <c r="A82" s="60"/>
      <c r="D82" s="214"/>
      <c r="E82" s="80"/>
      <c r="F82" s="80"/>
      <c r="G82" s="80"/>
    </row>
    <row r="83" spans="1:7">
      <c r="A83" s="60"/>
      <c r="D83" s="214"/>
      <c r="E83" s="80"/>
      <c r="F83" s="80"/>
      <c r="G83" s="80"/>
    </row>
    <row r="84" spans="1:7">
      <c r="A84" s="60"/>
      <c r="D84" s="214"/>
      <c r="E84" s="80"/>
      <c r="F84" s="80"/>
      <c r="G84" s="80"/>
    </row>
    <row r="85" spans="1:7">
      <c r="A85" s="60"/>
    </row>
    <row r="86" spans="1:7">
      <c r="A86" s="61"/>
    </row>
    <row r="87" spans="1:7">
      <c r="A87" s="61"/>
    </row>
    <row r="88" spans="1:7">
      <c r="A88" s="61"/>
    </row>
    <row r="89" spans="1:7">
      <c r="A89" s="61"/>
    </row>
    <row r="90" spans="1:7">
      <c r="A90" s="61"/>
    </row>
    <row r="91" spans="1:7">
      <c r="A91" s="61"/>
    </row>
    <row r="92" spans="1:7">
      <c r="A92" s="61"/>
    </row>
    <row r="93" spans="1:7">
      <c r="A93" s="61"/>
    </row>
    <row r="94" spans="1:7">
      <c r="A94" s="61"/>
    </row>
    <row r="95" spans="1:7">
      <c r="A95" s="61"/>
    </row>
    <row r="96" spans="1:7">
      <c r="A96" s="61"/>
    </row>
    <row r="97" spans="1:1">
      <c r="A97" s="61"/>
    </row>
    <row r="98" spans="1:1">
      <c r="A98" s="61"/>
    </row>
    <row r="99" spans="1:1">
      <c r="A99" s="61"/>
    </row>
    <row r="100" spans="1:1">
      <c r="A100" s="61"/>
    </row>
    <row r="101" spans="1:1">
      <c r="A101" s="61"/>
    </row>
    <row r="102" spans="1:1">
      <c r="A102" s="61"/>
    </row>
    <row r="103" spans="1:1">
      <c r="A103" s="61"/>
    </row>
    <row r="104" spans="1:1">
      <c r="A104" s="61"/>
    </row>
    <row r="105" spans="1:1">
      <c r="A105" s="61"/>
    </row>
    <row r="106" spans="1:1">
      <c r="A106" s="61"/>
    </row>
    <row r="107" spans="1:1">
      <c r="A107" s="61"/>
    </row>
    <row r="108" spans="1:1">
      <c r="A108" s="61"/>
    </row>
    <row r="109" spans="1:1">
      <c r="A109" s="61"/>
    </row>
    <row r="110" spans="1:1">
      <c r="A110" s="61"/>
    </row>
    <row r="111" spans="1:1">
      <c r="A111" s="61"/>
    </row>
    <row r="112" spans="1:1">
      <c r="A112" s="61"/>
    </row>
    <row r="113" spans="1:1">
      <c r="A113" s="61"/>
    </row>
    <row r="114" spans="1:1">
      <c r="A114" s="61"/>
    </row>
    <row r="115" spans="1:1">
      <c r="A115" s="61"/>
    </row>
    <row r="116" spans="1:1">
      <c r="A116" s="61"/>
    </row>
    <row r="117" spans="1:1">
      <c r="A117" s="61"/>
    </row>
    <row r="118" spans="1:1">
      <c r="A118" s="61"/>
    </row>
    <row r="119" spans="1:1">
      <c r="A119" s="61"/>
    </row>
    <row r="120" spans="1:1">
      <c r="A120" s="61"/>
    </row>
    <row r="121" spans="1:1">
      <c r="A121" s="61"/>
    </row>
    <row r="122" spans="1:1">
      <c r="A122" s="61"/>
    </row>
    <row r="123" spans="1:1">
      <c r="A123" s="61"/>
    </row>
    <row r="124" spans="1:1">
      <c r="A124" s="61"/>
    </row>
    <row r="125" spans="1:1">
      <c r="A125" s="61"/>
    </row>
    <row r="126" spans="1:1">
      <c r="A126" s="61"/>
    </row>
    <row r="127" spans="1:1">
      <c r="A127" s="61"/>
    </row>
    <row r="128" spans="1:1">
      <c r="A128" s="61"/>
    </row>
    <row r="129" spans="1:1">
      <c r="A129" s="61"/>
    </row>
    <row r="130" spans="1:1">
      <c r="A130" s="61"/>
    </row>
    <row r="131" spans="1:1">
      <c r="A131" s="61"/>
    </row>
    <row r="132" spans="1:1">
      <c r="A132" s="61"/>
    </row>
    <row r="133" spans="1:1">
      <c r="A133" s="61"/>
    </row>
    <row r="134" spans="1:1">
      <c r="A134" s="61"/>
    </row>
    <row r="135" spans="1:1">
      <c r="A135" s="61"/>
    </row>
    <row r="136" spans="1:1">
      <c r="A136" s="61"/>
    </row>
    <row r="137" spans="1:1">
      <c r="A137" s="61"/>
    </row>
    <row r="138" spans="1:1">
      <c r="A138" s="61"/>
    </row>
    <row r="139" spans="1:1">
      <c r="A139" s="61"/>
    </row>
    <row r="140" spans="1:1">
      <c r="A140" s="61"/>
    </row>
    <row r="141" spans="1:1">
      <c r="A141" s="61"/>
    </row>
    <row r="142" spans="1:1">
      <c r="A142" s="61"/>
    </row>
    <row r="143" spans="1:1">
      <c r="A143" s="61"/>
    </row>
    <row r="144" spans="1:1">
      <c r="A144" s="61"/>
    </row>
    <row r="145" spans="1:1">
      <c r="A145" s="61"/>
    </row>
    <row r="146" spans="1:1">
      <c r="A146" s="61"/>
    </row>
    <row r="147" spans="1:1">
      <c r="A147" s="61"/>
    </row>
    <row r="148" spans="1:1">
      <c r="A148" s="61"/>
    </row>
    <row r="149" spans="1:1">
      <c r="A149" s="61"/>
    </row>
    <row r="150" spans="1:1">
      <c r="A150" s="61"/>
    </row>
    <row r="151" spans="1:1">
      <c r="A151" s="61"/>
    </row>
    <row r="152" spans="1:1">
      <c r="A152" s="61"/>
    </row>
    <row r="153" spans="1:1">
      <c r="A153" s="61"/>
    </row>
    <row r="154" spans="1:1">
      <c r="A154" s="61"/>
    </row>
    <row r="155" spans="1:1">
      <c r="A155" s="61"/>
    </row>
    <row r="156" spans="1:1">
      <c r="A156" s="61"/>
    </row>
    <row r="157" spans="1:1">
      <c r="A157" s="61"/>
    </row>
    <row r="158" spans="1:1">
      <c r="A158" s="61"/>
    </row>
    <row r="159" spans="1:1">
      <c r="A159" s="61"/>
    </row>
    <row r="160" spans="1:1">
      <c r="A160" s="61"/>
    </row>
    <row r="161" spans="1:1">
      <c r="A161" s="61"/>
    </row>
    <row r="162" spans="1:1">
      <c r="A162" s="61"/>
    </row>
    <row r="163" spans="1:1">
      <c r="A163" s="61"/>
    </row>
    <row r="164" spans="1:1">
      <c r="A164" s="61"/>
    </row>
    <row r="165" spans="1:1">
      <c r="A165" s="61"/>
    </row>
    <row r="166" spans="1:1">
      <c r="A166" s="61"/>
    </row>
    <row r="167" spans="1:1">
      <c r="A167" s="61"/>
    </row>
    <row r="168" spans="1:1">
      <c r="A168" s="61"/>
    </row>
    <row r="169" spans="1:1">
      <c r="A169" s="61"/>
    </row>
    <row r="170" spans="1:1">
      <c r="A170" s="61"/>
    </row>
    <row r="171" spans="1:1">
      <c r="A171" s="61"/>
    </row>
    <row r="172" spans="1:1">
      <c r="A172" s="61"/>
    </row>
    <row r="173" spans="1:1">
      <c r="A173" s="61"/>
    </row>
    <row r="174" spans="1:1">
      <c r="A174" s="61"/>
    </row>
    <row r="175" spans="1:1">
      <c r="A175" s="61"/>
    </row>
    <row r="176" spans="1:1">
      <c r="A176" s="61"/>
    </row>
    <row r="177" spans="1:1">
      <c r="A177" s="61"/>
    </row>
    <row r="178" spans="1:1">
      <c r="A178" s="61"/>
    </row>
    <row r="179" spans="1:1">
      <c r="A179" s="61"/>
    </row>
    <row r="180" spans="1:1">
      <c r="A180" s="61"/>
    </row>
    <row r="181" spans="1:1">
      <c r="A181" s="61"/>
    </row>
    <row r="182" spans="1:1">
      <c r="A182" s="61"/>
    </row>
    <row r="183" spans="1:1">
      <c r="A183" s="61"/>
    </row>
    <row r="184" spans="1:1">
      <c r="A184" s="61"/>
    </row>
    <row r="185" spans="1:1">
      <c r="A185" s="61"/>
    </row>
    <row r="186" spans="1:1">
      <c r="A186" s="61"/>
    </row>
    <row r="187" spans="1:1">
      <c r="A187" s="61"/>
    </row>
    <row r="188" spans="1:1">
      <c r="A188" s="61"/>
    </row>
    <row r="189" spans="1:1">
      <c r="A189" s="61"/>
    </row>
    <row r="190" spans="1:1">
      <c r="A190" s="61"/>
    </row>
    <row r="191" spans="1:1">
      <c r="A191" s="61"/>
    </row>
    <row r="192" spans="1:1">
      <c r="A192" s="61"/>
    </row>
    <row r="193" spans="1:1">
      <c r="A193" s="61"/>
    </row>
    <row r="194" spans="1:1">
      <c r="A194" s="61"/>
    </row>
    <row r="195" spans="1:1">
      <c r="A195" s="61"/>
    </row>
    <row r="196" spans="1:1">
      <c r="A196" s="61"/>
    </row>
    <row r="197" spans="1:1">
      <c r="A197" s="61"/>
    </row>
    <row r="198" spans="1:1">
      <c r="A198" s="61"/>
    </row>
    <row r="199" spans="1:1">
      <c r="A199" s="61"/>
    </row>
    <row r="200" spans="1:1">
      <c r="A200" s="61"/>
    </row>
    <row r="201" spans="1:1">
      <c r="A201" s="61"/>
    </row>
    <row r="202" spans="1:1">
      <c r="A202" s="61"/>
    </row>
    <row r="203" spans="1:1">
      <c r="A203" s="61"/>
    </row>
    <row r="204" spans="1:1">
      <c r="A204" s="61"/>
    </row>
    <row r="205" spans="1:1">
      <c r="A205" s="61"/>
    </row>
    <row r="206" spans="1:1">
      <c r="A206" s="61"/>
    </row>
    <row r="207" spans="1:1">
      <c r="A207" s="61"/>
    </row>
    <row r="208" spans="1:1">
      <c r="A208" s="61"/>
    </row>
    <row r="209" spans="1:1">
      <c r="A209" s="61"/>
    </row>
    <row r="210" spans="1:1">
      <c r="A210" s="61"/>
    </row>
    <row r="211" spans="1:1">
      <c r="A211" s="61"/>
    </row>
    <row r="212" spans="1:1">
      <c r="A212" s="61"/>
    </row>
    <row r="213" spans="1:1">
      <c r="A213" s="61"/>
    </row>
    <row r="214" spans="1:1">
      <c r="A214" s="61"/>
    </row>
    <row r="215" spans="1:1">
      <c r="A215" s="61"/>
    </row>
    <row r="216" spans="1:1">
      <c r="A216" s="61"/>
    </row>
    <row r="217" spans="1:1">
      <c r="A217" s="61"/>
    </row>
    <row r="218" spans="1:1">
      <c r="A218" s="61"/>
    </row>
    <row r="219" spans="1:1">
      <c r="A219" s="61"/>
    </row>
    <row r="220" spans="1:1">
      <c r="A220" s="61"/>
    </row>
    <row r="221" spans="1:1">
      <c r="A221" s="61"/>
    </row>
    <row r="222" spans="1:1">
      <c r="A222" s="61"/>
    </row>
    <row r="223" spans="1:1">
      <c r="A223" s="61"/>
    </row>
    <row r="224" spans="1:1">
      <c r="A224" s="61"/>
    </row>
    <row r="225" spans="1:1">
      <c r="A225" s="61"/>
    </row>
    <row r="226" spans="1:1">
      <c r="A226" s="61"/>
    </row>
    <row r="227" spans="1:1">
      <c r="A227" s="61"/>
    </row>
    <row r="228" spans="1:1">
      <c r="A228" s="61"/>
    </row>
    <row r="229" spans="1:1">
      <c r="A229" s="61"/>
    </row>
    <row r="230" spans="1:1">
      <c r="A230" s="61"/>
    </row>
    <row r="231" spans="1:1">
      <c r="A231" s="61"/>
    </row>
    <row r="232" spans="1:1">
      <c r="A232" s="61"/>
    </row>
    <row r="233" spans="1:1">
      <c r="A233" s="61"/>
    </row>
    <row r="234" spans="1:1">
      <c r="A234" s="61"/>
    </row>
    <row r="235" spans="1:1">
      <c r="A235" s="61"/>
    </row>
    <row r="236" spans="1:1">
      <c r="A236" s="61"/>
    </row>
    <row r="237" spans="1:1">
      <c r="A237" s="61"/>
    </row>
    <row r="238" spans="1:1">
      <c r="A238" s="61"/>
    </row>
    <row r="239" spans="1:1">
      <c r="A239" s="61"/>
    </row>
    <row r="240" spans="1:1">
      <c r="A240" s="61"/>
    </row>
    <row r="241" spans="1:1">
      <c r="A241" s="61"/>
    </row>
    <row r="242" spans="1:1">
      <c r="A242" s="61"/>
    </row>
    <row r="243" spans="1:1">
      <c r="A243" s="61"/>
    </row>
    <row r="244" spans="1:1">
      <c r="A244" s="61"/>
    </row>
    <row r="245" spans="1:1">
      <c r="A245" s="61"/>
    </row>
    <row r="246" spans="1:1">
      <c r="A246" s="61"/>
    </row>
    <row r="247" spans="1:1">
      <c r="A247" s="61"/>
    </row>
    <row r="248" spans="1:1">
      <c r="A248" s="61"/>
    </row>
    <row r="249" spans="1:1">
      <c r="A249" s="61"/>
    </row>
    <row r="250" spans="1:1">
      <c r="A250" s="61"/>
    </row>
    <row r="251" spans="1:1">
      <c r="A251" s="61"/>
    </row>
    <row r="252" spans="1:1">
      <c r="A252" s="61"/>
    </row>
  </sheetData>
  <mergeCells count="5">
    <mergeCell ref="B31:D31"/>
    <mergeCell ref="B32:D32"/>
    <mergeCell ref="F31:G31"/>
    <mergeCell ref="F32:G32"/>
    <mergeCell ref="A2:G2"/>
  </mergeCells>
  <pageMargins left="0.59055118110236227" right="0.59055118110236227" top="0.98425196850393704" bottom="0.59055118110236227" header="0.31496062992125984" footer="0.31496062992125984"/>
  <pageSetup paperSize="9" scale="70" orientation="landscape" r:id="rId1"/>
  <ignoredErrors>
    <ignoredError sqref="E20 E24 C24" formulaRange="1"/>
    <ignoredError sqref="G12 G7:G8 G28:G29 G15 G20:G26 G16:G19" evalError="1"/>
    <ignoredError sqref="D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51"/>
  <sheetViews>
    <sheetView view="pageBreakPreview" zoomScale="65" zoomScaleNormal="75" zoomScaleSheetLayoutView="65" workbookViewId="0">
      <selection activeCell="T10" sqref="T10"/>
    </sheetView>
  </sheetViews>
  <sheetFormatPr defaultRowHeight="18.75"/>
  <cols>
    <col min="1" max="1" width="44.85546875" style="215" customWidth="1"/>
    <col min="2" max="2" width="19.28515625" style="81" customWidth="1"/>
    <col min="3" max="3" width="18.5703125" style="215" customWidth="1"/>
    <col min="4" max="4" width="16.140625" style="215" customWidth="1"/>
    <col min="5" max="5" width="15" style="215" customWidth="1"/>
    <col min="6" max="6" width="16.5703125" style="215" customWidth="1"/>
    <col min="7" max="7" width="15.28515625" style="215" customWidth="1"/>
    <col min="8" max="8" width="14.5703125" style="215" customWidth="1"/>
    <col min="9" max="9" width="16.140625" style="215" customWidth="1"/>
    <col min="10" max="10" width="16.42578125" style="215" customWidth="1"/>
    <col min="11" max="11" width="13.42578125" style="215" customWidth="1"/>
    <col min="12" max="12" width="16.85546875" style="215" customWidth="1"/>
    <col min="13" max="15" width="16.7109375" style="215" customWidth="1"/>
    <col min="16" max="16384" width="9.140625" style="215"/>
  </cols>
  <sheetData>
    <row r="1" spans="1:15" ht="20.25">
      <c r="O1" s="82" t="s">
        <v>173</v>
      </c>
    </row>
    <row r="2" spans="1:15" ht="30.75" customHeight="1">
      <c r="A2" s="423" t="s">
        <v>64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54" customHeight="1">
      <c r="A3" s="424" t="s">
        <v>302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</row>
    <row r="4" spans="1:15" ht="31.5" customHeight="1">
      <c r="A4" s="425" t="s">
        <v>261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</row>
    <row r="5" spans="1:15" ht="20.25">
      <c r="A5" s="426" t="s">
        <v>70</v>
      </c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</row>
    <row r="6" spans="1:15" ht="41.25" customHeight="1">
      <c r="A6" s="397" t="s">
        <v>131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</row>
    <row r="7" spans="1:15" ht="41.25" customHeight="1">
      <c r="A7" s="427" t="s">
        <v>113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</row>
    <row r="8" spans="1:15" s="50" customFormat="1" ht="74.25" customHeight="1">
      <c r="A8" s="379" t="s">
        <v>101</v>
      </c>
      <c r="B8" s="379"/>
      <c r="C8" s="420" t="s">
        <v>303</v>
      </c>
      <c r="D8" s="420"/>
      <c r="E8" s="421"/>
      <c r="F8" s="422" t="s">
        <v>304</v>
      </c>
      <c r="G8" s="420"/>
      <c r="H8" s="421"/>
      <c r="I8" s="379" t="s">
        <v>305</v>
      </c>
      <c r="J8" s="379"/>
      <c r="K8" s="379"/>
      <c r="L8" s="379" t="s">
        <v>217</v>
      </c>
      <c r="M8" s="379"/>
      <c r="N8" s="422" t="s">
        <v>218</v>
      </c>
      <c r="O8" s="421"/>
    </row>
    <row r="9" spans="1:15" s="50" customFormat="1" ht="27.75" customHeight="1">
      <c r="A9" s="379">
        <v>1</v>
      </c>
      <c r="B9" s="379"/>
      <c r="C9" s="420">
        <v>2</v>
      </c>
      <c r="D9" s="420"/>
      <c r="E9" s="421"/>
      <c r="F9" s="422">
        <v>3</v>
      </c>
      <c r="G9" s="420"/>
      <c r="H9" s="421"/>
      <c r="I9" s="379">
        <v>4</v>
      </c>
      <c r="J9" s="379"/>
      <c r="K9" s="379"/>
      <c r="L9" s="422">
        <v>5</v>
      </c>
      <c r="M9" s="421"/>
      <c r="N9" s="379">
        <v>6</v>
      </c>
      <c r="O9" s="379"/>
    </row>
    <row r="10" spans="1:15" s="50" customFormat="1" ht="98.25" customHeight="1">
      <c r="A10" s="417" t="s">
        <v>235</v>
      </c>
      <c r="B10" s="417"/>
      <c r="C10" s="407">
        <f>SUM(C11:C13)</f>
        <v>162</v>
      </c>
      <c r="D10" s="408"/>
      <c r="E10" s="409"/>
      <c r="F10" s="407">
        <f>SUM(F11:F13)</f>
        <v>155</v>
      </c>
      <c r="G10" s="408"/>
      <c r="H10" s="409"/>
      <c r="I10" s="407">
        <f>SUM(I11:I13)</f>
        <v>140</v>
      </c>
      <c r="J10" s="408"/>
      <c r="K10" s="409"/>
      <c r="L10" s="418" t="s">
        <v>16</v>
      </c>
      <c r="M10" s="419"/>
      <c r="N10" s="418" t="s">
        <v>16</v>
      </c>
      <c r="O10" s="419"/>
    </row>
    <row r="11" spans="1:15" s="50" customFormat="1" ht="42" customHeight="1">
      <c r="A11" s="413" t="s">
        <v>103</v>
      </c>
      <c r="B11" s="413"/>
      <c r="C11" s="410">
        <v>1</v>
      </c>
      <c r="D11" s="411"/>
      <c r="E11" s="412"/>
      <c r="F11" s="404">
        <v>1</v>
      </c>
      <c r="G11" s="405"/>
      <c r="H11" s="406"/>
      <c r="I11" s="404">
        <v>1</v>
      </c>
      <c r="J11" s="405"/>
      <c r="K11" s="406"/>
      <c r="L11" s="414" t="s">
        <v>16</v>
      </c>
      <c r="M11" s="415"/>
      <c r="N11" s="414" t="s">
        <v>16</v>
      </c>
      <c r="O11" s="415"/>
    </row>
    <row r="12" spans="1:15" s="50" customFormat="1" ht="43.5" customHeight="1">
      <c r="A12" s="413" t="s">
        <v>102</v>
      </c>
      <c r="B12" s="413"/>
      <c r="C12" s="410">
        <v>10</v>
      </c>
      <c r="D12" s="411"/>
      <c r="E12" s="412"/>
      <c r="F12" s="404">
        <v>10</v>
      </c>
      <c r="G12" s="405"/>
      <c r="H12" s="406"/>
      <c r="I12" s="404">
        <v>9</v>
      </c>
      <c r="J12" s="405"/>
      <c r="K12" s="406"/>
      <c r="L12" s="414" t="s">
        <v>16</v>
      </c>
      <c r="M12" s="415"/>
      <c r="N12" s="414" t="s">
        <v>16</v>
      </c>
      <c r="O12" s="415"/>
    </row>
    <row r="13" spans="1:15" s="50" customFormat="1" ht="41.25" customHeight="1">
      <c r="A13" s="413" t="s">
        <v>104</v>
      </c>
      <c r="B13" s="413"/>
      <c r="C13" s="410">
        <v>151</v>
      </c>
      <c r="D13" s="411"/>
      <c r="E13" s="412"/>
      <c r="F13" s="404">
        <v>144</v>
      </c>
      <c r="G13" s="405"/>
      <c r="H13" s="406"/>
      <c r="I13" s="404">
        <v>130</v>
      </c>
      <c r="J13" s="405"/>
      <c r="K13" s="406"/>
      <c r="L13" s="414" t="s">
        <v>16</v>
      </c>
      <c r="M13" s="415"/>
      <c r="N13" s="414" t="s">
        <v>16</v>
      </c>
      <c r="O13" s="415"/>
    </row>
    <row r="14" spans="1:15" s="50" customFormat="1" ht="44.25" customHeight="1">
      <c r="A14" s="417" t="s">
        <v>160</v>
      </c>
      <c r="B14" s="417"/>
      <c r="C14" s="407">
        <f>SUM(C15:C17)</f>
        <v>5226</v>
      </c>
      <c r="D14" s="408"/>
      <c r="E14" s="409"/>
      <c r="F14" s="407">
        <f>SUM(F15:F17)</f>
        <v>24465</v>
      </c>
      <c r="G14" s="408"/>
      <c r="H14" s="409"/>
      <c r="I14" s="407">
        <f>SUM(I15:I17)</f>
        <v>6073</v>
      </c>
      <c r="J14" s="408"/>
      <c r="K14" s="409"/>
      <c r="L14" s="418" t="s">
        <v>16</v>
      </c>
      <c r="M14" s="419"/>
      <c r="N14" s="418" t="s">
        <v>16</v>
      </c>
      <c r="O14" s="419"/>
    </row>
    <row r="15" spans="1:15" s="50" customFormat="1" ht="33" customHeight="1">
      <c r="A15" s="413" t="s">
        <v>103</v>
      </c>
      <c r="B15" s="413"/>
      <c r="C15" s="410">
        <v>105</v>
      </c>
      <c r="D15" s="411"/>
      <c r="E15" s="412"/>
      <c r="F15" s="404">
        <v>670</v>
      </c>
      <c r="G15" s="405"/>
      <c r="H15" s="406"/>
      <c r="I15" s="404">
        <v>90</v>
      </c>
      <c r="J15" s="405"/>
      <c r="K15" s="406"/>
      <c r="L15" s="414" t="s">
        <v>16</v>
      </c>
      <c r="M15" s="415"/>
      <c r="N15" s="414" t="s">
        <v>16</v>
      </c>
      <c r="O15" s="415"/>
    </row>
    <row r="16" spans="1:15" s="50" customFormat="1" ht="33" customHeight="1">
      <c r="A16" s="413" t="s">
        <v>102</v>
      </c>
      <c r="B16" s="413"/>
      <c r="C16" s="410">
        <v>568</v>
      </c>
      <c r="D16" s="411"/>
      <c r="E16" s="412"/>
      <c r="F16" s="404">
        <v>3405</v>
      </c>
      <c r="G16" s="405"/>
      <c r="H16" s="406"/>
      <c r="I16" s="404">
        <v>804</v>
      </c>
      <c r="J16" s="405"/>
      <c r="K16" s="406"/>
      <c r="L16" s="414" t="s">
        <v>16</v>
      </c>
      <c r="M16" s="415"/>
      <c r="N16" s="414" t="s">
        <v>16</v>
      </c>
      <c r="O16" s="415"/>
    </row>
    <row r="17" spans="1:15" s="50" customFormat="1" ht="33" customHeight="1">
      <c r="A17" s="413" t="s">
        <v>104</v>
      </c>
      <c r="B17" s="413"/>
      <c r="C17" s="410">
        <v>4553</v>
      </c>
      <c r="D17" s="411"/>
      <c r="E17" s="412"/>
      <c r="F17" s="404">
        <v>20390</v>
      </c>
      <c r="G17" s="405"/>
      <c r="H17" s="406"/>
      <c r="I17" s="404">
        <v>5179</v>
      </c>
      <c r="J17" s="405"/>
      <c r="K17" s="406"/>
      <c r="L17" s="414" t="s">
        <v>16</v>
      </c>
      <c r="M17" s="415"/>
      <c r="N17" s="414" t="s">
        <v>16</v>
      </c>
      <c r="O17" s="415"/>
    </row>
    <row r="18" spans="1:15" s="50" customFormat="1" ht="47.25" customHeight="1">
      <c r="A18" s="417" t="s">
        <v>161</v>
      </c>
      <c r="B18" s="417"/>
      <c r="C18" s="407">
        <f>'I. Фін результат'!C95</f>
        <v>5226</v>
      </c>
      <c r="D18" s="408"/>
      <c r="E18" s="409"/>
      <c r="F18" s="407">
        <f>SUM(F19:H21)</f>
        <v>24465</v>
      </c>
      <c r="G18" s="408"/>
      <c r="H18" s="409"/>
      <c r="I18" s="407">
        <f>'I. Фін результат'!F95</f>
        <v>6073</v>
      </c>
      <c r="J18" s="408"/>
      <c r="K18" s="409"/>
      <c r="L18" s="418" t="s">
        <v>16</v>
      </c>
      <c r="M18" s="419"/>
      <c r="N18" s="418" t="s">
        <v>16</v>
      </c>
      <c r="O18" s="419"/>
    </row>
    <row r="19" spans="1:15" s="50" customFormat="1" ht="33" customHeight="1">
      <c r="A19" s="413" t="s">
        <v>103</v>
      </c>
      <c r="B19" s="413"/>
      <c r="C19" s="410">
        <v>105</v>
      </c>
      <c r="D19" s="411"/>
      <c r="E19" s="412"/>
      <c r="F19" s="404">
        <v>670</v>
      </c>
      <c r="G19" s="405"/>
      <c r="H19" s="406"/>
      <c r="I19" s="404">
        <v>90</v>
      </c>
      <c r="J19" s="405"/>
      <c r="K19" s="406"/>
      <c r="L19" s="414" t="s">
        <v>16</v>
      </c>
      <c r="M19" s="415"/>
      <c r="N19" s="414" t="s">
        <v>16</v>
      </c>
      <c r="O19" s="415"/>
    </row>
    <row r="20" spans="1:15" s="50" customFormat="1" ht="33" customHeight="1">
      <c r="A20" s="413" t="s">
        <v>102</v>
      </c>
      <c r="B20" s="413"/>
      <c r="C20" s="410">
        <v>568</v>
      </c>
      <c r="D20" s="411"/>
      <c r="E20" s="412"/>
      <c r="F20" s="404">
        <v>3405</v>
      </c>
      <c r="G20" s="405"/>
      <c r="H20" s="406"/>
      <c r="I20" s="404">
        <v>804</v>
      </c>
      <c r="J20" s="405"/>
      <c r="K20" s="406"/>
      <c r="L20" s="414" t="s">
        <v>16</v>
      </c>
      <c r="M20" s="415"/>
      <c r="N20" s="414" t="s">
        <v>16</v>
      </c>
      <c r="O20" s="415"/>
    </row>
    <row r="21" spans="1:15" s="50" customFormat="1" ht="33" customHeight="1">
      <c r="A21" s="413" t="s">
        <v>104</v>
      </c>
      <c r="B21" s="413"/>
      <c r="C21" s="410">
        <v>4553</v>
      </c>
      <c r="D21" s="411"/>
      <c r="E21" s="412"/>
      <c r="F21" s="404">
        <v>20390</v>
      </c>
      <c r="G21" s="405"/>
      <c r="H21" s="406"/>
      <c r="I21" s="404">
        <v>5179</v>
      </c>
      <c r="J21" s="405"/>
      <c r="K21" s="406"/>
      <c r="L21" s="414" t="s">
        <v>16</v>
      </c>
      <c r="M21" s="415"/>
      <c r="N21" s="414" t="s">
        <v>16</v>
      </c>
      <c r="O21" s="415"/>
    </row>
    <row r="22" spans="1:15" s="50" customFormat="1" ht="71.25" customHeight="1">
      <c r="A22" s="417" t="s">
        <v>191</v>
      </c>
      <c r="B22" s="417"/>
      <c r="C22" s="407">
        <f>(C18/C10)/3*1000</f>
        <v>10753.086419753086</v>
      </c>
      <c r="D22" s="408"/>
      <c r="E22" s="409"/>
      <c r="F22" s="407">
        <f>(F18/F10)/12*1000</f>
        <v>13153.225806451614</v>
      </c>
      <c r="G22" s="408"/>
      <c r="H22" s="409"/>
      <c r="I22" s="407">
        <f>(I18/I10)/3*1000</f>
        <v>14459.523809523809</v>
      </c>
      <c r="J22" s="408"/>
      <c r="K22" s="409"/>
      <c r="L22" s="418" t="s">
        <v>16</v>
      </c>
      <c r="M22" s="419"/>
      <c r="N22" s="418" t="s">
        <v>16</v>
      </c>
      <c r="O22" s="419"/>
    </row>
    <row r="23" spans="1:15" s="50" customFormat="1" ht="33" customHeight="1">
      <c r="A23" s="413" t="s">
        <v>103</v>
      </c>
      <c r="B23" s="413"/>
      <c r="C23" s="404">
        <f>(C19/C11)/3*1000</f>
        <v>35000</v>
      </c>
      <c r="D23" s="405"/>
      <c r="E23" s="406"/>
      <c r="F23" s="404">
        <f>(F19/F11)/12*1000</f>
        <v>55833.333333333336</v>
      </c>
      <c r="G23" s="405"/>
      <c r="H23" s="406"/>
      <c r="I23" s="404">
        <f>(I19/I11)/3*1000</f>
        <v>30000</v>
      </c>
      <c r="J23" s="405"/>
      <c r="K23" s="406"/>
      <c r="L23" s="414" t="s">
        <v>16</v>
      </c>
      <c r="M23" s="415"/>
      <c r="N23" s="414" t="s">
        <v>16</v>
      </c>
      <c r="O23" s="415"/>
    </row>
    <row r="24" spans="1:15" s="50" customFormat="1" ht="33" customHeight="1">
      <c r="A24" s="413" t="s">
        <v>102</v>
      </c>
      <c r="B24" s="413"/>
      <c r="C24" s="404">
        <f>(C20/C12)/3*1000</f>
        <v>18933.333333333332</v>
      </c>
      <c r="D24" s="405"/>
      <c r="E24" s="406"/>
      <c r="F24" s="404">
        <f>(F20/F12)/12*1000</f>
        <v>28375</v>
      </c>
      <c r="G24" s="405"/>
      <c r="H24" s="406"/>
      <c r="I24" s="404">
        <f>(I20/I12)/3*1000</f>
        <v>29777.777777777774</v>
      </c>
      <c r="J24" s="405"/>
      <c r="K24" s="406"/>
      <c r="L24" s="414" t="s">
        <v>16</v>
      </c>
      <c r="M24" s="415"/>
      <c r="N24" s="414" t="s">
        <v>16</v>
      </c>
      <c r="O24" s="415"/>
    </row>
    <row r="25" spans="1:15" s="50" customFormat="1" ht="33" customHeight="1">
      <c r="A25" s="413" t="s">
        <v>104</v>
      </c>
      <c r="B25" s="413"/>
      <c r="C25" s="404">
        <f>(C21/C13)/3*1000</f>
        <v>10050.772626931566</v>
      </c>
      <c r="D25" s="405"/>
      <c r="E25" s="406"/>
      <c r="F25" s="404">
        <f>(F21/F13)/12*1000</f>
        <v>11799.768518518518</v>
      </c>
      <c r="G25" s="405"/>
      <c r="H25" s="406"/>
      <c r="I25" s="404">
        <f>(I21/I13)/3*1000</f>
        <v>13279.487179487178</v>
      </c>
      <c r="J25" s="405"/>
      <c r="K25" s="406"/>
      <c r="L25" s="414" t="s">
        <v>16</v>
      </c>
      <c r="M25" s="415"/>
      <c r="N25" s="414" t="s">
        <v>16</v>
      </c>
      <c r="O25" s="415"/>
    </row>
    <row r="26" spans="1:15" s="50" customFormat="1" ht="13.5" customHeight="1">
      <c r="A26" s="329"/>
      <c r="B26" s="329"/>
      <c r="C26" s="329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1"/>
      <c r="O26" s="331"/>
    </row>
    <row r="27" spans="1:15" ht="20.25">
      <c r="A27" s="416" t="s">
        <v>162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</row>
    <row r="28" spans="1:15" ht="11.25" customHeight="1">
      <c r="A28" s="332"/>
      <c r="B28" s="332"/>
      <c r="C28" s="332"/>
      <c r="D28" s="332"/>
      <c r="E28" s="332"/>
      <c r="F28" s="332"/>
      <c r="G28" s="332"/>
      <c r="H28" s="332"/>
      <c r="I28" s="332"/>
      <c r="J28" s="333"/>
      <c r="K28" s="333"/>
      <c r="L28" s="333"/>
      <c r="M28" s="333"/>
      <c r="N28" s="333"/>
      <c r="O28" s="333"/>
    </row>
    <row r="29" spans="1:15" ht="22.5">
      <c r="A29" s="397" t="s">
        <v>220</v>
      </c>
      <c r="B29" s="397"/>
      <c r="C29" s="397"/>
      <c r="D29" s="397"/>
      <c r="E29" s="397"/>
      <c r="F29" s="397"/>
      <c r="G29" s="397"/>
      <c r="H29" s="397"/>
      <c r="I29" s="397"/>
      <c r="J29" s="397"/>
    </row>
    <row r="30" spans="1:15">
      <c r="A30" s="334"/>
    </row>
    <row r="31" spans="1:15" ht="52.5" customHeight="1">
      <c r="A31" s="398" t="s">
        <v>224</v>
      </c>
      <c r="B31" s="399"/>
      <c r="C31" s="400"/>
      <c r="D31" s="365" t="s">
        <v>306</v>
      </c>
      <c r="E31" s="365"/>
      <c r="F31" s="365"/>
      <c r="G31" s="365" t="s">
        <v>307</v>
      </c>
      <c r="H31" s="365"/>
      <c r="I31" s="365"/>
      <c r="J31" s="365" t="s">
        <v>225</v>
      </c>
      <c r="K31" s="365"/>
      <c r="L31" s="365"/>
      <c r="M31" s="388" t="s">
        <v>226</v>
      </c>
      <c r="N31" s="389"/>
      <c r="O31" s="390"/>
    </row>
    <row r="32" spans="1:15" ht="155.25" customHeight="1">
      <c r="A32" s="401"/>
      <c r="B32" s="402"/>
      <c r="C32" s="403"/>
      <c r="D32" s="211" t="s">
        <v>221</v>
      </c>
      <c r="E32" s="211" t="s">
        <v>222</v>
      </c>
      <c r="F32" s="211" t="s">
        <v>223</v>
      </c>
      <c r="G32" s="211" t="s">
        <v>221</v>
      </c>
      <c r="H32" s="211" t="s">
        <v>222</v>
      </c>
      <c r="I32" s="211" t="s">
        <v>223</v>
      </c>
      <c r="J32" s="211" t="s">
        <v>221</v>
      </c>
      <c r="K32" s="211" t="s">
        <v>222</v>
      </c>
      <c r="L32" s="211" t="s">
        <v>223</v>
      </c>
      <c r="M32" s="335" t="s">
        <v>227</v>
      </c>
      <c r="N32" s="335" t="s">
        <v>228</v>
      </c>
      <c r="O32" s="335" t="s">
        <v>229</v>
      </c>
    </row>
    <row r="33" spans="1:15" ht="25.5" customHeight="1">
      <c r="A33" s="388">
        <v>1</v>
      </c>
      <c r="B33" s="389"/>
      <c r="C33" s="390"/>
      <c r="D33" s="211">
        <v>2</v>
      </c>
      <c r="E33" s="211">
        <v>3</v>
      </c>
      <c r="F33" s="211">
        <v>4</v>
      </c>
      <c r="G33" s="211">
        <v>5</v>
      </c>
      <c r="H33" s="116">
        <v>6</v>
      </c>
      <c r="I33" s="116">
        <v>7</v>
      </c>
      <c r="J33" s="116">
        <v>8</v>
      </c>
      <c r="K33" s="116">
        <v>9</v>
      </c>
      <c r="L33" s="116">
        <v>10</v>
      </c>
      <c r="M33" s="116">
        <v>11</v>
      </c>
      <c r="N33" s="116">
        <v>12</v>
      </c>
      <c r="O33" s="116">
        <v>13</v>
      </c>
    </row>
    <row r="34" spans="1:15" ht="25.5" customHeight="1">
      <c r="A34" s="394" t="s">
        <v>262</v>
      </c>
      <c r="B34" s="395"/>
      <c r="C34" s="396"/>
      <c r="D34" s="205">
        <v>9337</v>
      </c>
      <c r="E34" s="205">
        <v>53743</v>
      </c>
      <c r="F34" s="213">
        <v>174</v>
      </c>
      <c r="G34" s="205">
        <v>7248</v>
      </c>
      <c r="H34" s="199">
        <v>43795</v>
      </c>
      <c r="I34" s="200">
        <v>165.5</v>
      </c>
      <c r="J34" s="336">
        <f t="shared" ref="J34:K36" si="0">G34-D34</f>
        <v>-2089</v>
      </c>
      <c r="K34" s="336">
        <f t="shared" si="0"/>
        <v>-9948</v>
      </c>
      <c r="L34" s="337">
        <f t="shared" ref="L34:L36" si="1">I34-F34</f>
        <v>-8.5</v>
      </c>
      <c r="M34" s="338">
        <f t="shared" ref="M34:M36" si="2">(G34/D34)*100</f>
        <v>77.626646674520728</v>
      </c>
      <c r="N34" s="336">
        <f t="shared" ref="N34:N36" si="3">(H34/E34)*100</f>
        <v>81.489682377239831</v>
      </c>
      <c r="O34" s="337">
        <f t="shared" ref="O34:O36" si="4">(I34/F34)*100</f>
        <v>95.114942528735639</v>
      </c>
    </row>
    <row r="35" spans="1:15" ht="39" customHeight="1">
      <c r="A35" s="394" t="s">
        <v>263</v>
      </c>
      <c r="B35" s="395"/>
      <c r="C35" s="396"/>
      <c r="D35" s="205">
        <v>1275</v>
      </c>
      <c r="E35" s="205">
        <v>5312</v>
      </c>
      <c r="F35" s="213">
        <v>240</v>
      </c>
      <c r="G35" s="205">
        <v>2347</v>
      </c>
      <c r="H35" s="199">
        <v>9211</v>
      </c>
      <c r="I35" s="200">
        <v>255</v>
      </c>
      <c r="J35" s="336">
        <f t="shared" si="0"/>
        <v>1072</v>
      </c>
      <c r="K35" s="336">
        <f t="shared" si="0"/>
        <v>3899</v>
      </c>
      <c r="L35" s="337">
        <f t="shared" si="1"/>
        <v>15</v>
      </c>
      <c r="M35" s="338">
        <f t="shared" si="2"/>
        <v>184.07843137254903</v>
      </c>
      <c r="N35" s="336">
        <f t="shared" si="3"/>
        <v>173.39984939759037</v>
      </c>
      <c r="O35" s="337">
        <f t="shared" si="4"/>
        <v>106.25</v>
      </c>
    </row>
    <row r="36" spans="1:15" ht="36.75" customHeight="1">
      <c r="A36" s="394" t="s">
        <v>264</v>
      </c>
      <c r="B36" s="395"/>
      <c r="C36" s="396"/>
      <c r="D36" s="213">
        <v>189</v>
      </c>
      <c r="E36" s="205">
        <v>548</v>
      </c>
      <c r="F36" s="213">
        <v>345</v>
      </c>
      <c r="G36" s="213">
        <v>134</v>
      </c>
      <c r="H36" s="199">
        <v>410</v>
      </c>
      <c r="I36" s="200">
        <v>327</v>
      </c>
      <c r="J36" s="336">
        <f t="shared" si="0"/>
        <v>-55</v>
      </c>
      <c r="K36" s="336">
        <f t="shared" si="0"/>
        <v>-138</v>
      </c>
      <c r="L36" s="337">
        <f t="shared" si="1"/>
        <v>-18</v>
      </c>
      <c r="M36" s="338">
        <f t="shared" si="2"/>
        <v>70.899470899470899</v>
      </c>
      <c r="N36" s="336">
        <f t="shared" si="3"/>
        <v>74.81751824817519</v>
      </c>
      <c r="O36" s="337">
        <f t="shared" si="4"/>
        <v>94.782608695652172</v>
      </c>
    </row>
    <row r="37" spans="1:15" ht="33" customHeight="1">
      <c r="A37" s="391" t="s">
        <v>34</v>
      </c>
      <c r="B37" s="392"/>
      <c r="C37" s="393"/>
      <c r="D37" s="168">
        <f>SUM(D34:D36)</f>
        <v>10801</v>
      </c>
      <c r="E37" s="168"/>
      <c r="F37" s="169"/>
      <c r="G37" s="168">
        <f>SUM(G34:G36)</f>
        <v>9729</v>
      </c>
      <c r="H37" s="168"/>
      <c r="I37" s="169"/>
      <c r="J37" s="336">
        <f t="shared" ref="J37:L37" si="5">G37-D37</f>
        <v>-1072</v>
      </c>
      <c r="K37" s="336">
        <f t="shared" si="5"/>
        <v>0</v>
      </c>
      <c r="L37" s="337">
        <f t="shared" si="5"/>
        <v>0</v>
      </c>
      <c r="M37" s="338">
        <f t="shared" ref="M37:O37" si="6">(G37/D37)*100</f>
        <v>90.074993056198508</v>
      </c>
      <c r="N37" s="339" t="e">
        <f t="shared" si="6"/>
        <v>#DIV/0!</v>
      </c>
      <c r="O37" s="340" t="e">
        <f t="shared" si="6"/>
        <v>#DIV/0!</v>
      </c>
    </row>
    <row r="38" spans="1:15">
      <c r="C38" s="85"/>
      <c r="D38" s="85"/>
      <c r="E38" s="85"/>
    </row>
    <row r="39" spans="1:15">
      <c r="C39" s="85"/>
      <c r="D39" s="85"/>
      <c r="E39" s="85"/>
    </row>
    <row r="40" spans="1:15">
      <c r="A40" s="341"/>
      <c r="C40" s="85"/>
      <c r="D40" s="85"/>
      <c r="E40" s="85"/>
    </row>
    <row r="41" spans="1:15">
      <c r="A41" s="342"/>
      <c r="C41" s="85"/>
      <c r="D41" s="85"/>
      <c r="E41" s="85"/>
      <c r="F41" s="342"/>
      <c r="G41" s="342"/>
      <c r="L41" s="358"/>
      <c r="M41" s="387"/>
      <c r="N41" s="387"/>
      <c r="O41" s="387"/>
    </row>
    <row r="42" spans="1:15">
      <c r="C42" s="85"/>
      <c r="D42" s="85"/>
      <c r="E42" s="85"/>
    </row>
    <row r="43" spans="1:15">
      <c r="C43" s="85"/>
      <c r="D43" s="85"/>
      <c r="E43" s="85"/>
    </row>
    <row r="44" spans="1:15">
      <c r="C44" s="85"/>
      <c r="D44" s="85"/>
      <c r="E44" s="85"/>
    </row>
    <row r="45" spans="1:15">
      <c r="C45" s="85"/>
      <c r="D45" s="85"/>
      <c r="E45" s="85"/>
    </row>
    <row r="46" spans="1:15">
      <c r="C46" s="85"/>
      <c r="D46" s="85"/>
      <c r="E46" s="85"/>
    </row>
    <row r="47" spans="1:15">
      <c r="C47" s="85"/>
      <c r="D47" s="85"/>
      <c r="E47" s="85"/>
    </row>
    <row r="48" spans="1:15">
      <c r="C48" s="85"/>
      <c r="D48" s="85"/>
      <c r="E48" s="85"/>
    </row>
    <row r="49" spans="3:5">
      <c r="C49" s="85"/>
      <c r="D49" s="85"/>
      <c r="E49" s="85"/>
    </row>
    <row r="50" spans="3:5">
      <c r="C50" s="85"/>
      <c r="D50" s="85"/>
      <c r="E50" s="85"/>
    </row>
    <row r="51" spans="3:5">
      <c r="C51" s="85"/>
      <c r="D51" s="85"/>
      <c r="E51" s="85"/>
    </row>
  </sheetData>
  <mergeCells count="127">
    <mergeCell ref="N18:O18"/>
    <mergeCell ref="N19:O19"/>
    <mergeCell ref="N20:O20"/>
    <mergeCell ref="L17:M17"/>
    <mergeCell ref="C23:E23"/>
    <mergeCell ref="C24:E24"/>
    <mergeCell ref="C25:E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  <mergeCell ref="N25:O25"/>
    <mergeCell ref="L25:M25"/>
    <mergeCell ref="I24:K24"/>
    <mergeCell ref="I25:K25"/>
    <mergeCell ref="I23:K23"/>
    <mergeCell ref="F25:H25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N17:O17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5:M15"/>
    <mergeCell ref="F14:H14"/>
    <mergeCell ref="L16:M16"/>
    <mergeCell ref="I16:K16"/>
    <mergeCell ref="F15:H15"/>
    <mergeCell ref="I15:K15"/>
    <mergeCell ref="C15:E15"/>
    <mergeCell ref="C16:E16"/>
    <mergeCell ref="F12:H12"/>
    <mergeCell ref="F13:H13"/>
    <mergeCell ref="I14:K1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A29:J29"/>
    <mergeCell ref="A31:C32"/>
    <mergeCell ref="F19:H19"/>
    <mergeCell ref="I19:K19"/>
    <mergeCell ref="F20:H20"/>
    <mergeCell ref="I20:K20"/>
    <mergeCell ref="F17:H17"/>
    <mergeCell ref="I17:K17"/>
    <mergeCell ref="F18:H18"/>
    <mergeCell ref="I18:K18"/>
    <mergeCell ref="C18:E18"/>
    <mergeCell ref="C19:E19"/>
    <mergeCell ref="C20:E20"/>
    <mergeCell ref="C21:E21"/>
    <mergeCell ref="C22:E22"/>
    <mergeCell ref="C17:E17"/>
    <mergeCell ref="A24:B24"/>
    <mergeCell ref="L41:O41"/>
    <mergeCell ref="A33:C33"/>
    <mergeCell ref="A37:C37"/>
    <mergeCell ref="M31:O31"/>
    <mergeCell ref="D31:F31"/>
    <mergeCell ref="G31:I31"/>
    <mergeCell ref="J31:L31"/>
    <mergeCell ref="A34:C34"/>
    <mergeCell ref="A35:C35"/>
    <mergeCell ref="A36:C36"/>
  </mergeCells>
  <phoneticPr fontId="3" type="noConversion"/>
  <pageMargins left="0.59055118110236227" right="0.59055118110236227" top="0.98425196850393704" bottom="0.59055118110236227" header="0" footer="0"/>
  <pageSetup paperSize="9" scale="50" orientation="landscape" r:id="rId1"/>
  <headerFooter alignWithMargins="0"/>
  <ignoredErrors>
    <ignoredError sqref="J37 N37:O37" evalError="1"/>
    <ignoredError sqref="D37 G37" formulaRange="1"/>
    <ignoredError sqref="F22:F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61"/>
  <sheetViews>
    <sheetView view="pageBreakPreview" topLeftCell="A11" zoomScale="55" zoomScaleNormal="50" zoomScaleSheetLayoutView="55" workbookViewId="0">
      <selection activeCell="B46" sqref="B46:AA47"/>
    </sheetView>
  </sheetViews>
  <sheetFormatPr defaultRowHeight="18.75"/>
  <cols>
    <col min="1" max="2" width="4.42578125" style="56" customWidth="1"/>
    <col min="3" max="3" width="28.7109375" style="56" customWidth="1"/>
    <col min="4" max="6" width="8.42578125" style="56" customWidth="1"/>
    <col min="7" max="9" width="11.28515625" style="56" customWidth="1"/>
    <col min="10" max="10" width="8.7109375" style="56" customWidth="1"/>
    <col min="11" max="11" width="10.140625" style="56" customWidth="1"/>
    <col min="12" max="12" width="9" style="56" customWidth="1"/>
    <col min="13" max="13" width="12.28515625" style="56" customWidth="1"/>
    <col min="14" max="14" width="12.5703125" style="56" customWidth="1"/>
    <col min="15" max="15" width="14.5703125" style="56" customWidth="1"/>
    <col min="16" max="16" width="14" style="56" customWidth="1"/>
    <col min="17" max="17" width="12.5703125" style="56" customWidth="1"/>
    <col min="18" max="18" width="12.28515625" style="56" customWidth="1"/>
    <col min="19" max="19" width="14.5703125" style="56" customWidth="1"/>
    <col min="20" max="20" width="14" style="56" customWidth="1"/>
    <col min="21" max="21" width="12.5703125" style="56" customWidth="1"/>
    <col min="22" max="22" width="12.28515625" style="56" customWidth="1"/>
    <col min="23" max="23" width="14.85546875" style="56" customWidth="1"/>
    <col min="24" max="24" width="14" style="56" customWidth="1"/>
    <col min="25" max="25" width="12.5703125" style="56" customWidth="1"/>
    <col min="26" max="26" width="12.28515625" style="56" customWidth="1"/>
    <col min="27" max="27" width="14.5703125" style="56" customWidth="1"/>
    <col min="28" max="28" width="13.7109375" style="56" customWidth="1"/>
    <col min="29" max="29" width="12.28515625" style="56" customWidth="1"/>
    <col min="30" max="31" width="14.5703125" style="56" customWidth="1"/>
    <col min="32" max="32" width="14" style="56" customWidth="1"/>
    <col min="33" max="16384" width="9.140625" style="56"/>
  </cols>
  <sheetData>
    <row r="1" spans="1:32" s="59" customFormat="1" ht="20.25" hidden="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3"/>
      <c r="R1" s="87"/>
      <c r="S1" s="87"/>
      <c r="T1" s="87"/>
      <c r="U1" s="87"/>
      <c r="V1" s="87"/>
      <c r="W1" s="83"/>
      <c r="X1" s="83"/>
      <c r="Y1" s="83"/>
      <c r="Z1" s="83"/>
      <c r="AA1" s="83"/>
      <c r="AB1" s="83"/>
      <c r="AC1" s="83"/>
      <c r="AD1" s="83"/>
      <c r="AE1" s="83"/>
      <c r="AF1" s="87"/>
    </row>
    <row r="2" spans="1:32" s="59" customFormat="1" ht="42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3"/>
      <c r="R2" s="87"/>
      <c r="S2" s="87"/>
      <c r="T2" s="87"/>
      <c r="U2" s="87"/>
      <c r="V2" s="87"/>
      <c r="W2" s="83"/>
      <c r="X2" s="83"/>
      <c r="Y2" s="83"/>
      <c r="Z2" s="83"/>
      <c r="AA2" s="83"/>
      <c r="AB2" s="83"/>
      <c r="AC2" s="83"/>
      <c r="AD2" s="83"/>
      <c r="AE2" s="83"/>
      <c r="AF2" s="87"/>
    </row>
    <row r="3" spans="1:32" s="89" customFormat="1" ht="32.25" customHeight="1">
      <c r="A3" s="88"/>
      <c r="B3" s="88"/>
      <c r="C3" s="88" t="s">
        <v>308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</row>
    <row r="4" spans="1:32" s="59" customFormat="1" ht="24.75" customHeight="1">
      <c r="A4" s="90"/>
      <c r="B4" s="90"/>
      <c r="C4" s="90"/>
      <c r="D4" s="90"/>
      <c r="E4" s="90"/>
      <c r="F4" s="90"/>
      <c r="G4" s="90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0"/>
      <c r="X4" s="83"/>
      <c r="Y4" s="83"/>
      <c r="Z4" s="485"/>
      <c r="AA4" s="485"/>
      <c r="AB4" s="485"/>
      <c r="AC4" s="83"/>
      <c r="AD4" s="485" t="s">
        <v>163</v>
      </c>
      <c r="AE4" s="485"/>
      <c r="AF4" s="485"/>
    </row>
    <row r="5" spans="1:32" s="59" customFormat="1" ht="38.25" customHeight="1">
      <c r="A5" s="462" t="s">
        <v>32</v>
      </c>
      <c r="B5" s="469" t="s">
        <v>92</v>
      </c>
      <c r="C5" s="470"/>
      <c r="D5" s="470"/>
      <c r="E5" s="470"/>
      <c r="F5" s="470"/>
      <c r="G5" s="470"/>
      <c r="H5" s="470"/>
      <c r="I5" s="470"/>
      <c r="J5" s="470"/>
      <c r="K5" s="470"/>
      <c r="L5" s="471"/>
      <c r="M5" s="465" t="s">
        <v>33</v>
      </c>
      <c r="N5" s="466"/>
      <c r="O5" s="466"/>
      <c r="P5" s="467"/>
      <c r="Q5" s="465" t="s">
        <v>52</v>
      </c>
      <c r="R5" s="466"/>
      <c r="S5" s="466"/>
      <c r="T5" s="467"/>
      <c r="U5" s="465" t="s">
        <v>112</v>
      </c>
      <c r="V5" s="466"/>
      <c r="W5" s="466"/>
      <c r="X5" s="467"/>
      <c r="Y5" s="465" t="s">
        <v>66</v>
      </c>
      <c r="Z5" s="466"/>
      <c r="AA5" s="466"/>
      <c r="AB5" s="467"/>
      <c r="AC5" s="465" t="s">
        <v>34</v>
      </c>
      <c r="AD5" s="466"/>
      <c r="AE5" s="466"/>
      <c r="AF5" s="467"/>
    </row>
    <row r="6" spans="1:32" s="59" customFormat="1" ht="34.5" customHeight="1">
      <c r="A6" s="463"/>
      <c r="B6" s="472"/>
      <c r="C6" s="473"/>
      <c r="D6" s="473"/>
      <c r="E6" s="473"/>
      <c r="F6" s="473"/>
      <c r="G6" s="473"/>
      <c r="H6" s="473"/>
      <c r="I6" s="473"/>
      <c r="J6" s="473"/>
      <c r="K6" s="473"/>
      <c r="L6" s="474"/>
      <c r="M6" s="444" t="s">
        <v>90</v>
      </c>
      <c r="N6" s="444" t="s">
        <v>91</v>
      </c>
      <c r="O6" s="444" t="s">
        <v>98</v>
      </c>
      <c r="P6" s="444" t="s">
        <v>99</v>
      </c>
      <c r="Q6" s="444" t="s">
        <v>90</v>
      </c>
      <c r="R6" s="444" t="s">
        <v>91</v>
      </c>
      <c r="S6" s="444" t="s">
        <v>98</v>
      </c>
      <c r="T6" s="444" t="s">
        <v>99</v>
      </c>
      <c r="U6" s="444" t="s">
        <v>90</v>
      </c>
      <c r="V6" s="444" t="s">
        <v>91</v>
      </c>
      <c r="W6" s="444" t="s">
        <v>98</v>
      </c>
      <c r="X6" s="444" t="s">
        <v>99</v>
      </c>
      <c r="Y6" s="444" t="s">
        <v>90</v>
      </c>
      <c r="Z6" s="444" t="s">
        <v>91</v>
      </c>
      <c r="AA6" s="444" t="s">
        <v>98</v>
      </c>
      <c r="AB6" s="444" t="s">
        <v>99</v>
      </c>
      <c r="AC6" s="444" t="s">
        <v>90</v>
      </c>
      <c r="AD6" s="444" t="s">
        <v>91</v>
      </c>
      <c r="AE6" s="444" t="s">
        <v>98</v>
      </c>
      <c r="AF6" s="444" t="s">
        <v>99</v>
      </c>
    </row>
    <row r="7" spans="1:32" s="59" customFormat="1" ht="24.95" customHeight="1">
      <c r="A7" s="464"/>
      <c r="B7" s="475"/>
      <c r="C7" s="476"/>
      <c r="D7" s="476"/>
      <c r="E7" s="476"/>
      <c r="F7" s="476"/>
      <c r="G7" s="476"/>
      <c r="H7" s="476"/>
      <c r="I7" s="476"/>
      <c r="J7" s="476"/>
      <c r="K7" s="476"/>
      <c r="L7" s="477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</row>
    <row r="8" spans="1:32" s="59" customFormat="1" ht="33.75" customHeight="1">
      <c r="A8" s="183">
        <v>1</v>
      </c>
      <c r="B8" s="497">
        <v>2</v>
      </c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184">
        <v>3</v>
      </c>
      <c r="N8" s="184">
        <v>4</v>
      </c>
      <c r="O8" s="184">
        <v>5</v>
      </c>
      <c r="P8" s="184">
        <v>6</v>
      </c>
      <c r="Q8" s="184">
        <v>7</v>
      </c>
      <c r="R8" s="184">
        <v>8</v>
      </c>
      <c r="S8" s="184">
        <v>9</v>
      </c>
      <c r="T8" s="184">
        <v>10</v>
      </c>
      <c r="U8" s="184">
        <v>11</v>
      </c>
      <c r="V8" s="184">
        <v>12</v>
      </c>
      <c r="W8" s="184">
        <v>13</v>
      </c>
      <c r="X8" s="184">
        <v>14</v>
      </c>
      <c r="Y8" s="184">
        <v>15</v>
      </c>
      <c r="Z8" s="184">
        <v>16</v>
      </c>
      <c r="AA8" s="184">
        <v>17</v>
      </c>
      <c r="AB8" s="184">
        <v>18</v>
      </c>
      <c r="AC8" s="184">
        <v>19</v>
      </c>
      <c r="AD8" s="184">
        <v>20</v>
      </c>
      <c r="AE8" s="184">
        <v>21</v>
      </c>
      <c r="AF8" s="184">
        <v>22</v>
      </c>
    </row>
    <row r="9" spans="1:32" s="59" customFormat="1" ht="36.75" customHeight="1">
      <c r="A9" s="183">
        <v>1</v>
      </c>
      <c r="B9" s="494" t="s">
        <v>290</v>
      </c>
      <c r="C9" s="495"/>
      <c r="D9" s="495"/>
      <c r="E9" s="495"/>
      <c r="F9" s="495"/>
      <c r="G9" s="495"/>
      <c r="H9" s="495"/>
      <c r="I9" s="495"/>
      <c r="J9" s="495"/>
      <c r="K9" s="495"/>
      <c r="L9" s="496"/>
      <c r="M9" s="184">
        <v>0</v>
      </c>
      <c r="N9" s="184">
        <v>0</v>
      </c>
      <c r="O9" s="184">
        <f t="shared" ref="O9:O16" si="0">N9-M9</f>
        <v>0</v>
      </c>
      <c r="P9" s="185" t="e">
        <f t="shared" ref="P9:P16" si="1">N9/M9*100</f>
        <v>#DIV/0!</v>
      </c>
      <c r="Q9" s="184">
        <v>0</v>
      </c>
      <c r="R9" s="184">
        <v>0</v>
      </c>
      <c r="S9" s="184">
        <f t="shared" ref="S9:S16" si="2">R9-Q9</f>
        <v>0</v>
      </c>
      <c r="T9" s="185" t="e">
        <f t="shared" ref="T9:T16" si="3">R9/Q9*100</f>
        <v>#DIV/0!</v>
      </c>
      <c r="U9" s="186">
        <f>SUM(U10:U11)</f>
        <v>0</v>
      </c>
      <c r="V9" s="186">
        <f>SUM(V10:V11)</f>
        <v>316</v>
      </c>
      <c r="W9" s="184">
        <f t="shared" ref="W9:W23" si="4">V9-U9</f>
        <v>316</v>
      </c>
      <c r="X9" s="185" t="e">
        <f t="shared" ref="X9:X23" si="5">V9/U9*100</f>
        <v>#DIV/0!</v>
      </c>
      <c r="Y9" s="184">
        <v>0</v>
      </c>
      <c r="Z9" s="184">
        <v>0</v>
      </c>
      <c r="AA9" s="184">
        <f t="shared" ref="AA9:AA16" si="6">Z9-Y9</f>
        <v>0</v>
      </c>
      <c r="AB9" s="185" t="e">
        <f t="shared" ref="AB9:AB16" si="7">Z9/Y9*100</f>
        <v>#DIV/0!</v>
      </c>
      <c r="AC9" s="186">
        <f t="shared" ref="AC9:AD25" si="8">SUM(M9,Q9,U9,Y9)</f>
        <v>0</v>
      </c>
      <c r="AD9" s="186">
        <f t="shared" si="8"/>
        <v>316</v>
      </c>
      <c r="AE9" s="184">
        <f t="shared" ref="AE9:AE16" si="9">AD9-AC9</f>
        <v>316</v>
      </c>
      <c r="AF9" s="185" t="e">
        <f t="shared" ref="AF9:AF16" si="10">AD9/AC9*100</f>
        <v>#DIV/0!</v>
      </c>
    </row>
    <row r="10" spans="1:32" s="59" customFormat="1" ht="28.5" customHeight="1">
      <c r="A10" s="183"/>
      <c r="B10" s="498" t="s">
        <v>312</v>
      </c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184">
        <v>0</v>
      </c>
      <c r="N10" s="184">
        <v>0</v>
      </c>
      <c r="O10" s="184">
        <f t="shared" si="0"/>
        <v>0</v>
      </c>
      <c r="P10" s="185" t="e">
        <f t="shared" si="1"/>
        <v>#DIV/0!</v>
      </c>
      <c r="Q10" s="184">
        <v>0</v>
      </c>
      <c r="R10" s="184">
        <v>0</v>
      </c>
      <c r="S10" s="184">
        <f t="shared" si="2"/>
        <v>0</v>
      </c>
      <c r="T10" s="185" t="e">
        <f t="shared" si="3"/>
        <v>#DIV/0!</v>
      </c>
      <c r="U10" s="184">
        <v>0</v>
      </c>
      <c r="V10" s="184">
        <v>100</v>
      </c>
      <c r="W10" s="184">
        <f t="shared" si="4"/>
        <v>100</v>
      </c>
      <c r="X10" s="185" t="e">
        <f t="shared" si="5"/>
        <v>#DIV/0!</v>
      </c>
      <c r="Y10" s="184">
        <v>0</v>
      </c>
      <c r="Z10" s="184">
        <v>0</v>
      </c>
      <c r="AA10" s="184">
        <f t="shared" si="6"/>
        <v>0</v>
      </c>
      <c r="AB10" s="185" t="e">
        <f t="shared" si="7"/>
        <v>#DIV/0!</v>
      </c>
      <c r="AC10" s="184">
        <f t="shared" si="8"/>
        <v>0</v>
      </c>
      <c r="AD10" s="184">
        <f t="shared" si="8"/>
        <v>100</v>
      </c>
      <c r="AE10" s="184">
        <f t="shared" si="9"/>
        <v>100</v>
      </c>
      <c r="AF10" s="185" t="e">
        <f t="shared" si="10"/>
        <v>#DIV/0!</v>
      </c>
    </row>
    <row r="11" spans="1:32" s="59" customFormat="1" ht="28.5" customHeight="1">
      <c r="A11" s="183"/>
      <c r="B11" s="498" t="s">
        <v>313</v>
      </c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184">
        <v>0</v>
      </c>
      <c r="N11" s="184">
        <v>0</v>
      </c>
      <c r="O11" s="184">
        <f t="shared" si="0"/>
        <v>0</v>
      </c>
      <c r="P11" s="185" t="e">
        <f t="shared" si="1"/>
        <v>#DIV/0!</v>
      </c>
      <c r="Q11" s="184">
        <v>0</v>
      </c>
      <c r="R11" s="184">
        <v>0</v>
      </c>
      <c r="S11" s="184">
        <f t="shared" si="2"/>
        <v>0</v>
      </c>
      <c r="T11" s="185" t="e">
        <f t="shared" si="3"/>
        <v>#DIV/0!</v>
      </c>
      <c r="U11" s="184">
        <v>0</v>
      </c>
      <c r="V11" s="184">
        <v>216</v>
      </c>
      <c r="W11" s="184">
        <f t="shared" si="4"/>
        <v>216</v>
      </c>
      <c r="X11" s="185" t="e">
        <f t="shared" si="5"/>
        <v>#DIV/0!</v>
      </c>
      <c r="Y11" s="184">
        <v>0</v>
      </c>
      <c r="Z11" s="184">
        <v>0</v>
      </c>
      <c r="AA11" s="184">
        <f t="shared" si="6"/>
        <v>0</v>
      </c>
      <c r="AB11" s="185" t="e">
        <f t="shared" si="7"/>
        <v>#DIV/0!</v>
      </c>
      <c r="AC11" s="184">
        <f t="shared" si="8"/>
        <v>0</v>
      </c>
      <c r="AD11" s="184">
        <f t="shared" si="8"/>
        <v>216</v>
      </c>
      <c r="AE11" s="184">
        <f t="shared" si="9"/>
        <v>216</v>
      </c>
      <c r="AF11" s="185" t="e">
        <f t="shared" si="10"/>
        <v>#DIV/0!</v>
      </c>
    </row>
    <row r="12" spans="1:32" s="59" customFormat="1" ht="36.75" customHeight="1">
      <c r="A12" s="188">
        <v>2</v>
      </c>
      <c r="B12" s="457" t="s">
        <v>271</v>
      </c>
      <c r="C12" s="458"/>
      <c r="D12" s="458"/>
      <c r="E12" s="458"/>
      <c r="F12" s="458"/>
      <c r="G12" s="458"/>
      <c r="H12" s="458"/>
      <c r="I12" s="458"/>
      <c r="J12" s="458"/>
      <c r="K12" s="458"/>
      <c r="L12" s="459"/>
      <c r="M12" s="184">
        <v>0</v>
      </c>
      <c r="N12" s="184">
        <v>0</v>
      </c>
      <c r="O12" s="184">
        <f t="shared" si="0"/>
        <v>0</v>
      </c>
      <c r="P12" s="185" t="e">
        <f t="shared" si="1"/>
        <v>#DIV/0!</v>
      </c>
      <c r="Q12" s="184">
        <v>0</v>
      </c>
      <c r="R12" s="184">
        <v>0</v>
      </c>
      <c r="S12" s="184">
        <f t="shared" si="2"/>
        <v>0</v>
      </c>
      <c r="T12" s="185" t="e">
        <f t="shared" si="3"/>
        <v>#DIV/0!</v>
      </c>
      <c r="U12" s="186">
        <f>SUM(U13:U16)</f>
        <v>50</v>
      </c>
      <c r="V12" s="186">
        <f>SUM(V13:V16)</f>
        <v>22</v>
      </c>
      <c r="W12" s="184">
        <f t="shared" si="4"/>
        <v>-28</v>
      </c>
      <c r="X12" s="187">
        <f t="shared" si="5"/>
        <v>44</v>
      </c>
      <c r="Y12" s="184">
        <v>0</v>
      </c>
      <c r="Z12" s="184">
        <v>0</v>
      </c>
      <c r="AA12" s="184">
        <f t="shared" si="6"/>
        <v>0</v>
      </c>
      <c r="AB12" s="185" t="e">
        <f t="shared" si="7"/>
        <v>#DIV/0!</v>
      </c>
      <c r="AC12" s="186">
        <f t="shared" si="8"/>
        <v>50</v>
      </c>
      <c r="AD12" s="186">
        <f t="shared" si="8"/>
        <v>22</v>
      </c>
      <c r="AE12" s="184">
        <f t="shared" si="9"/>
        <v>-28</v>
      </c>
      <c r="AF12" s="187">
        <f t="shared" si="10"/>
        <v>44</v>
      </c>
    </row>
    <row r="13" spans="1:32" s="59" customFormat="1" ht="28.5" customHeight="1">
      <c r="A13" s="188"/>
      <c r="B13" s="446" t="s">
        <v>260</v>
      </c>
      <c r="C13" s="447"/>
      <c r="D13" s="447"/>
      <c r="E13" s="447"/>
      <c r="F13" s="447"/>
      <c r="G13" s="447"/>
      <c r="H13" s="447"/>
      <c r="I13" s="447"/>
      <c r="J13" s="447"/>
      <c r="K13" s="447"/>
      <c r="L13" s="448"/>
      <c r="M13" s="184">
        <v>0</v>
      </c>
      <c r="N13" s="184">
        <v>0</v>
      </c>
      <c r="O13" s="184">
        <f t="shared" si="0"/>
        <v>0</v>
      </c>
      <c r="P13" s="185" t="e">
        <f t="shared" si="1"/>
        <v>#DIV/0!</v>
      </c>
      <c r="Q13" s="184">
        <v>0</v>
      </c>
      <c r="R13" s="184">
        <v>0</v>
      </c>
      <c r="S13" s="184">
        <f t="shared" si="2"/>
        <v>0</v>
      </c>
      <c r="T13" s="185" t="e">
        <f t="shared" si="3"/>
        <v>#DIV/0!</v>
      </c>
      <c r="U13" s="184">
        <v>50</v>
      </c>
      <c r="V13" s="184">
        <v>0</v>
      </c>
      <c r="W13" s="184">
        <f t="shared" si="4"/>
        <v>-50</v>
      </c>
      <c r="X13" s="187">
        <f t="shared" si="5"/>
        <v>0</v>
      </c>
      <c r="Y13" s="184">
        <v>0</v>
      </c>
      <c r="Z13" s="184">
        <v>0</v>
      </c>
      <c r="AA13" s="184">
        <f t="shared" si="6"/>
        <v>0</v>
      </c>
      <c r="AB13" s="185" t="e">
        <f t="shared" si="7"/>
        <v>#DIV/0!</v>
      </c>
      <c r="AC13" s="184">
        <f t="shared" si="8"/>
        <v>50</v>
      </c>
      <c r="AD13" s="184">
        <f t="shared" si="8"/>
        <v>0</v>
      </c>
      <c r="AE13" s="184">
        <f t="shared" si="9"/>
        <v>-50</v>
      </c>
      <c r="AF13" s="187">
        <f t="shared" si="10"/>
        <v>0</v>
      </c>
    </row>
    <row r="14" spans="1:32" s="59" customFormat="1" ht="28.5" customHeight="1">
      <c r="A14" s="188"/>
      <c r="B14" s="446" t="s">
        <v>314</v>
      </c>
      <c r="C14" s="447"/>
      <c r="D14" s="447"/>
      <c r="E14" s="447"/>
      <c r="F14" s="447"/>
      <c r="G14" s="447"/>
      <c r="H14" s="447"/>
      <c r="I14" s="447"/>
      <c r="J14" s="447"/>
      <c r="K14" s="447"/>
      <c r="L14" s="448"/>
      <c r="M14" s="184">
        <v>0</v>
      </c>
      <c r="N14" s="184">
        <v>0</v>
      </c>
      <c r="O14" s="184">
        <f t="shared" si="0"/>
        <v>0</v>
      </c>
      <c r="P14" s="185" t="e">
        <f t="shared" si="1"/>
        <v>#DIV/0!</v>
      </c>
      <c r="Q14" s="184">
        <v>0</v>
      </c>
      <c r="R14" s="184">
        <v>0</v>
      </c>
      <c r="S14" s="184">
        <f t="shared" si="2"/>
        <v>0</v>
      </c>
      <c r="T14" s="185" t="e">
        <f t="shared" si="3"/>
        <v>#DIV/0!</v>
      </c>
      <c r="U14" s="184">
        <v>0</v>
      </c>
      <c r="V14" s="184">
        <v>15</v>
      </c>
      <c r="W14" s="184">
        <f t="shared" si="4"/>
        <v>15</v>
      </c>
      <c r="X14" s="185" t="e">
        <f t="shared" si="5"/>
        <v>#DIV/0!</v>
      </c>
      <c r="Y14" s="184">
        <v>0</v>
      </c>
      <c r="Z14" s="184">
        <v>0</v>
      </c>
      <c r="AA14" s="184">
        <f t="shared" si="6"/>
        <v>0</v>
      </c>
      <c r="AB14" s="185" t="e">
        <f t="shared" si="7"/>
        <v>#DIV/0!</v>
      </c>
      <c r="AC14" s="184">
        <f t="shared" si="8"/>
        <v>0</v>
      </c>
      <c r="AD14" s="184">
        <f t="shared" si="8"/>
        <v>15</v>
      </c>
      <c r="AE14" s="184">
        <f t="shared" si="9"/>
        <v>15</v>
      </c>
      <c r="AF14" s="185" t="e">
        <f t="shared" si="10"/>
        <v>#DIV/0!</v>
      </c>
    </row>
    <row r="15" spans="1:32" s="59" customFormat="1" ht="28.5" customHeight="1">
      <c r="A15" s="188"/>
      <c r="B15" s="446" t="s">
        <v>315</v>
      </c>
      <c r="C15" s="447"/>
      <c r="D15" s="447"/>
      <c r="E15" s="447"/>
      <c r="F15" s="447"/>
      <c r="G15" s="447"/>
      <c r="H15" s="447"/>
      <c r="I15" s="447"/>
      <c r="J15" s="447"/>
      <c r="K15" s="447"/>
      <c r="L15" s="448"/>
      <c r="M15" s="184">
        <v>0</v>
      </c>
      <c r="N15" s="184">
        <v>0</v>
      </c>
      <c r="O15" s="184">
        <f t="shared" ref="O15" si="11">N15-M15</f>
        <v>0</v>
      </c>
      <c r="P15" s="185" t="e">
        <f t="shared" ref="P15" si="12">N15/M15*100</f>
        <v>#DIV/0!</v>
      </c>
      <c r="Q15" s="184">
        <v>0</v>
      </c>
      <c r="R15" s="184">
        <v>0</v>
      </c>
      <c r="S15" s="184">
        <f t="shared" ref="S15" si="13">R15-Q15</f>
        <v>0</v>
      </c>
      <c r="T15" s="185" t="e">
        <f t="shared" ref="T15" si="14">R15/Q15*100</f>
        <v>#DIV/0!</v>
      </c>
      <c r="U15" s="184">
        <v>0</v>
      </c>
      <c r="V15" s="184">
        <v>4</v>
      </c>
      <c r="W15" s="184">
        <f t="shared" ref="W15" si="15">V15-U15</f>
        <v>4</v>
      </c>
      <c r="X15" s="185" t="e">
        <f t="shared" ref="X15" si="16">V15/U15*100</f>
        <v>#DIV/0!</v>
      </c>
      <c r="Y15" s="184">
        <v>0</v>
      </c>
      <c r="Z15" s="184">
        <v>0</v>
      </c>
      <c r="AA15" s="184">
        <f t="shared" ref="AA15" si="17">Z15-Y15</f>
        <v>0</v>
      </c>
      <c r="AB15" s="185" t="e">
        <f t="shared" ref="AB15" si="18">Z15/Y15*100</f>
        <v>#DIV/0!</v>
      </c>
      <c r="AC15" s="184">
        <f t="shared" ref="AC15" si="19">SUM(M15,Q15,U15,Y15)</f>
        <v>0</v>
      </c>
      <c r="AD15" s="184">
        <f t="shared" ref="AD15" si="20">SUM(N15,R15,V15,Z15)</f>
        <v>4</v>
      </c>
      <c r="AE15" s="184">
        <f t="shared" ref="AE15" si="21">AD15-AC15</f>
        <v>4</v>
      </c>
      <c r="AF15" s="185" t="e">
        <f t="shared" ref="AF15" si="22">AD15/AC15*100</f>
        <v>#DIV/0!</v>
      </c>
    </row>
    <row r="16" spans="1:32" s="59" customFormat="1" ht="28.5" customHeight="1">
      <c r="A16" s="188"/>
      <c r="B16" s="446" t="s">
        <v>316</v>
      </c>
      <c r="C16" s="447"/>
      <c r="D16" s="447"/>
      <c r="E16" s="447"/>
      <c r="F16" s="447"/>
      <c r="G16" s="447"/>
      <c r="H16" s="447"/>
      <c r="I16" s="447"/>
      <c r="J16" s="447"/>
      <c r="K16" s="447"/>
      <c r="L16" s="448"/>
      <c r="M16" s="184">
        <v>0</v>
      </c>
      <c r="N16" s="184">
        <v>0</v>
      </c>
      <c r="O16" s="184">
        <f t="shared" si="0"/>
        <v>0</v>
      </c>
      <c r="P16" s="185" t="e">
        <f t="shared" si="1"/>
        <v>#DIV/0!</v>
      </c>
      <c r="Q16" s="184">
        <v>0</v>
      </c>
      <c r="R16" s="184">
        <v>0</v>
      </c>
      <c r="S16" s="184">
        <f t="shared" si="2"/>
        <v>0</v>
      </c>
      <c r="T16" s="185" t="e">
        <f t="shared" si="3"/>
        <v>#DIV/0!</v>
      </c>
      <c r="U16" s="184">
        <v>0</v>
      </c>
      <c r="V16" s="184">
        <v>3</v>
      </c>
      <c r="W16" s="184">
        <f t="shared" si="4"/>
        <v>3</v>
      </c>
      <c r="X16" s="185" t="e">
        <f t="shared" si="5"/>
        <v>#DIV/0!</v>
      </c>
      <c r="Y16" s="184">
        <v>0</v>
      </c>
      <c r="Z16" s="184">
        <v>0</v>
      </c>
      <c r="AA16" s="184">
        <f t="shared" si="6"/>
        <v>0</v>
      </c>
      <c r="AB16" s="185" t="e">
        <f t="shared" si="7"/>
        <v>#DIV/0!</v>
      </c>
      <c r="AC16" s="184">
        <f t="shared" si="8"/>
        <v>0</v>
      </c>
      <c r="AD16" s="184">
        <f t="shared" si="8"/>
        <v>3</v>
      </c>
      <c r="AE16" s="184">
        <f t="shared" si="9"/>
        <v>3</v>
      </c>
      <c r="AF16" s="185" t="e">
        <f t="shared" si="10"/>
        <v>#DIV/0!</v>
      </c>
    </row>
    <row r="17" spans="1:32" s="59" customFormat="1" ht="34.5" hidden="1" customHeight="1">
      <c r="A17" s="188">
        <v>3</v>
      </c>
      <c r="B17" s="457" t="s">
        <v>272</v>
      </c>
      <c r="C17" s="458"/>
      <c r="D17" s="458"/>
      <c r="E17" s="458"/>
      <c r="F17" s="458"/>
      <c r="G17" s="458"/>
      <c r="H17" s="458"/>
      <c r="I17" s="458"/>
      <c r="J17" s="458"/>
      <c r="K17" s="458"/>
      <c r="L17" s="459"/>
      <c r="M17" s="184">
        <v>0</v>
      </c>
      <c r="N17" s="184">
        <v>0</v>
      </c>
      <c r="O17" s="184">
        <f t="shared" ref="O17:O23" si="23">N17-M17</f>
        <v>0</v>
      </c>
      <c r="P17" s="185" t="e">
        <f t="shared" ref="P17:P23" si="24">N17/M17*100</f>
        <v>#DIV/0!</v>
      </c>
      <c r="Q17" s="184">
        <v>0</v>
      </c>
      <c r="R17" s="184">
        <v>0</v>
      </c>
      <c r="S17" s="184">
        <f t="shared" ref="S17:S23" si="25">R17-Q17</f>
        <v>0</v>
      </c>
      <c r="T17" s="185" t="e">
        <f t="shared" ref="T17:T23" si="26">R17/Q17*100</f>
        <v>#DIV/0!</v>
      </c>
      <c r="U17" s="186">
        <f>SUM(U18:U19)</f>
        <v>0</v>
      </c>
      <c r="V17" s="186">
        <f>SUM(V18:V19)</f>
        <v>0</v>
      </c>
      <c r="W17" s="184">
        <f t="shared" si="4"/>
        <v>0</v>
      </c>
      <c r="X17" s="185" t="e">
        <f t="shared" si="5"/>
        <v>#DIV/0!</v>
      </c>
      <c r="Y17" s="184">
        <v>0</v>
      </c>
      <c r="Z17" s="184">
        <v>0</v>
      </c>
      <c r="AA17" s="184">
        <f t="shared" ref="AA17:AA23" si="27">Z17-Y17</f>
        <v>0</v>
      </c>
      <c r="AB17" s="185" t="e">
        <f t="shared" ref="AB17:AB23" si="28">Z17/Y17*100</f>
        <v>#DIV/0!</v>
      </c>
      <c r="AC17" s="186">
        <f t="shared" si="8"/>
        <v>0</v>
      </c>
      <c r="AD17" s="186">
        <f t="shared" si="8"/>
        <v>0</v>
      </c>
      <c r="AE17" s="184">
        <f t="shared" ref="AE17:AE23" si="29">AD17-AC17</f>
        <v>0</v>
      </c>
      <c r="AF17" s="185" t="e">
        <f t="shared" ref="AF17:AF23" si="30">AD17/AC17*100</f>
        <v>#DIV/0!</v>
      </c>
    </row>
    <row r="18" spans="1:32" s="59" customFormat="1" ht="31.5" hidden="1" customHeight="1">
      <c r="A18" s="188"/>
      <c r="B18" s="449"/>
      <c r="C18" s="450"/>
      <c r="D18" s="450"/>
      <c r="E18" s="450"/>
      <c r="F18" s="450"/>
      <c r="G18" s="450"/>
      <c r="H18" s="450"/>
      <c r="I18" s="450"/>
      <c r="J18" s="450"/>
      <c r="K18" s="450"/>
      <c r="L18" s="451"/>
      <c r="M18" s="184">
        <v>0</v>
      </c>
      <c r="N18" s="184">
        <v>0</v>
      </c>
      <c r="O18" s="184">
        <f t="shared" si="23"/>
        <v>0</v>
      </c>
      <c r="P18" s="185" t="e">
        <f t="shared" si="24"/>
        <v>#DIV/0!</v>
      </c>
      <c r="Q18" s="184">
        <v>0</v>
      </c>
      <c r="R18" s="184">
        <v>0</v>
      </c>
      <c r="S18" s="184">
        <f t="shared" si="25"/>
        <v>0</v>
      </c>
      <c r="T18" s="185" t="e">
        <f t="shared" si="26"/>
        <v>#DIV/0!</v>
      </c>
      <c r="U18" s="184">
        <v>0</v>
      </c>
      <c r="V18" s="184"/>
      <c r="W18" s="184">
        <f t="shared" si="4"/>
        <v>0</v>
      </c>
      <c r="X18" s="185" t="e">
        <f t="shared" si="5"/>
        <v>#DIV/0!</v>
      </c>
      <c r="Y18" s="184">
        <v>0</v>
      </c>
      <c r="Z18" s="184">
        <v>0</v>
      </c>
      <c r="AA18" s="184">
        <f t="shared" si="27"/>
        <v>0</v>
      </c>
      <c r="AB18" s="185" t="e">
        <f t="shared" si="28"/>
        <v>#DIV/0!</v>
      </c>
      <c r="AC18" s="184">
        <f t="shared" si="8"/>
        <v>0</v>
      </c>
      <c r="AD18" s="184">
        <f t="shared" si="8"/>
        <v>0</v>
      </c>
      <c r="AE18" s="184">
        <f t="shared" si="29"/>
        <v>0</v>
      </c>
      <c r="AF18" s="185" t="e">
        <f t="shared" si="30"/>
        <v>#DIV/0!</v>
      </c>
    </row>
    <row r="19" spans="1:32" s="59" customFormat="1" ht="33.75" hidden="1" customHeight="1">
      <c r="A19" s="188"/>
      <c r="B19" s="449"/>
      <c r="C19" s="450"/>
      <c r="D19" s="450"/>
      <c r="E19" s="450"/>
      <c r="F19" s="450"/>
      <c r="G19" s="450"/>
      <c r="H19" s="450"/>
      <c r="I19" s="450"/>
      <c r="J19" s="450"/>
      <c r="K19" s="450"/>
      <c r="L19" s="451"/>
      <c r="M19" s="184">
        <v>0</v>
      </c>
      <c r="N19" s="184">
        <v>0</v>
      </c>
      <c r="O19" s="184">
        <f t="shared" si="23"/>
        <v>0</v>
      </c>
      <c r="P19" s="185" t="e">
        <f t="shared" si="24"/>
        <v>#DIV/0!</v>
      </c>
      <c r="Q19" s="184">
        <v>0</v>
      </c>
      <c r="R19" s="184">
        <v>0</v>
      </c>
      <c r="S19" s="184">
        <f t="shared" si="25"/>
        <v>0</v>
      </c>
      <c r="T19" s="185" t="e">
        <f t="shared" si="26"/>
        <v>#DIV/0!</v>
      </c>
      <c r="U19" s="184">
        <v>0</v>
      </c>
      <c r="V19" s="184"/>
      <c r="W19" s="184">
        <f t="shared" si="4"/>
        <v>0</v>
      </c>
      <c r="X19" s="185" t="e">
        <f t="shared" si="5"/>
        <v>#DIV/0!</v>
      </c>
      <c r="Y19" s="184">
        <v>0</v>
      </c>
      <c r="Z19" s="184">
        <v>0</v>
      </c>
      <c r="AA19" s="184">
        <f t="shared" si="27"/>
        <v>0</v>
      </c>
      <c r="AB19" s="185" t="e">
        <f t="shared" si="28"/>
        <v>#DIV/0!</v>
      </c>
      <c r="AC19" s="184">
        <f t="shared" si="8"/>
        <v>0</v>
      </c>
      <c r="AD19" s="184">
        <f t="shared" si="8"/>
        <v>0</v>
      </c>
      <c r="AE19" s="184">
        <f t="shared" si="29"/>
        <v>0</v>
      </c>
      <c r="AF19" s="185" t="e">
        <f t="shared" si="30"/>
        <v>#DIV/0!</v>
      </c>
    </row>
    <row r="20" spans="1:32" s="59" customFormat="1" ht="43.5" hidden="1" customHeight="1">
      <c r="A20" s="188">
        <v>4</v>
      </c>
      <c r="B20" s="457" t="s">
        <v>291</v>
      </c>
      <c r="C20" s="450"/>
      <c r="D20" s="450"/>
      <c r="E20" s="450"/>
      <c r="F20" s="450"/>
      <c r="G20" s="450"/>
      <c r="H20" s="450"/>
      <c r="I20" s="450"/>
      <c r="J20" s="450"/>
      <c r="K20" s="450"/>
      <c r="L20" s="451"/>
      <c r="M20" s="184">
        <v>0</v>
      </c>
      <c r="N20" s="184">
        <v>0</v>
      </c>
      <c r="O20" s="184">
        <f t="shared" si="23"/>
        <v>0</v>
      </c>
      <c r="P20" s="185" t="e">
        <f t="shared" si="24"/>
        <v>#DIV/0!</v>
      </c>
      <c r="Q20" s="184">
        <v>0</v>
      </c>
      <c r="R20" s="184">
        <v>0</v>
      </c>
      <c r="S20" s="184">
        <f t="shared" si="25"/>
        <v>0</v>
      </c>
      <c r="T20" s="185" t="e">
        <f t="shared" si="26"/>
        <v>#DIV/0!</v>
      </c>
      <c r="U20" s="186">
        <f>SUM(U23:U24)</f>
        <v>0</v>
      </c>
      <c r="V20" s="186">
        <f>SUM(V21:V24)</f>
        <v>0</v>
      </c>
      <c r="W20" s="184">
        <f t="shared" si="4"/>
        <v>0</v>
      </c>
      <c r="X20" s="185" t="e">
        <f t="shared" si="5"/>
        <v>#DIV/0!</v>
      </c>
      <c r="Y20" s="184">
        <v>0</v>
      </c>
      <c r="Z20" s="184">
        <v>0</v>
      </c>
      <c r="AA20" s="184">
        <f t="shared" si="27"/>
        <v>0</v>
      </c>
      <c r="AB20" s="185" t="e">
        <f t="shared" si="28"/>
        <v>#DIV/0!</v>
      </c>
      <c r="AC20" s="186">
        <f t="shared" si="8"/>
        <v>0</v>
      </c>
      <c r="AD20" s="186">
        <f t="shared" si="8"/>
        <v>0</v>
      </c>
      <c r="AE20" s="184">
        <f t="shared" si="29"/>
        <v>0</v>
      </c>
      <c r="AF20" s="185" t="e">
        <f t="shared" si="30"/>
        <v>#DIV/0!</v>
      </c>
    </row>
    <row r="21" spans="1:32" s="59" customFormat="1" ht="34.5" hidden="1" customHeight="1">
      <c r="A21" s="188"/>
      <c r="B21" s="446"/>
      <c r="C21" s="479"/>
      <c r="D21" s="479"/>
      <c r="E21" s="479"/>
      <c r="F21" s="479"/>
      <c r="G21" s="479"/>
      <c r="H21" s="479"/>
      <c r="I21" s="479"/>
      <c r="J21" s="479"/>
      <c r="K21" s="479"/>
      <c r="L21" s="480"/>
      <c r="M21" s="184">
        <v>0</v>
      </c>
      <c r="N21" s="184">
        <v>0</v>
      </c>
      <c r="O21" s="184">
        <f t="shared" si="23"/>
        <v>0</v>
      </c>
      <c r="P21" s="185" t="e">
        <f t="shared" si="24"/>
        <v>#DIV/0!</v>
      </c>
      <c r="Q21" s="184">
        <v>0</v>
      </c>
      <c r="R21" s="184">
        <v>0</v>
      </c>
      <c r="S21" s="184">
        <f t="shared" si="25"/>
        <v>0</v>
      </c>
      <c r="T21" s="185" t="e">
        <f t="shared" si="26"/>
        <v>#DIV/0!</v>
      </c>
      <c r="U21" s="184">
        <v>0</v>
      </c>
      <c r="V21" s="184"/>
      <c r="W21" s="184">
        <f t="shared" si="4"/>
        <v>0</v>
      </c>
      <c r="X21" s="185" t="e">
        <f t="shared" si="5"/>
        <v>#DIV/0!</v>
      </c>
      <c r="Y21" s="184">
        <v>0</v>
      </c>
      <c r="Z21" s="184">
        <v>0</v>
      </c>
      <c r="AA21" s="184">
        <f t="shared" si="27"/>
        <v>0</v>
      </c>
      <c r="AB21" s="185" t="e">
        <f t="shared" si="28"/>
        <v>#DIV/0!</v>
      </c>
      <c r="AC21" s="184">
        <f t="shared" si="8"/>
        <v>0</v>
      </c>
      <c r="AD21" s="184">
        <f t="shared" si="8"/>
        <v>0</v>
      </c>
      <c r="AE21" s="184">
        <f t="shared" si="29"/>
        <v>0</v>
      </c>
      <c r="AF21" s="185" t="e">
        <f t="shared" si="30"/>
        <v>#DIV/0!</v>
      </c>
    </row>
    <row r="22" spans="1:32" s="59" customFormat="1" ht="34.5" hidden="1" customHeight="1">
      <c r="A22" s="188"/>
      <c r="B22" s="446"/>
      <c r="C22" s="479"/>
      <c r="D22" s="479"/>
      <c r="E22" s="479"/>
      <c r="F22" s="479"/>
      <c r="G22" s="479"/>
      <c r="H22" s="479"/>
      <c r="I22" s="479"/>
      <c r="J22" s="479"/>
      <c r="K22" s="479"/>
      <c r="L22" s="480"/>
      <c r="M22" s="184">
        <v>0</v>
      </c>
      <c r="N22" s="184">
        <v>0</v>
      </c>
      <c r="O22" s="184">
        <f t="shared" ref="O22" si="31">N22-M22</f>
        <v>0</v>
      </c>
      <c r="P22" s="185" t="e">
        <f t="shared" ref="P22" si="32">N22/M22*100</f>
        <v>#DIV/0!</v>
      </c>
      <c r="Q22" s="184">
        <v>0</v>
      </c>
      <c r="R22" s="184">
        <v>0</v>
      </c>
      <c r="S22" s="184">
        <f t="shared" ref="S22" si="33">R22-Q22</f>
        <v>0</v>
      </c>
      <c r="T22" s="185" t="e">
        <f t="shared" ref="T22" si="34">R22/Q22*100</f>
        <v>#DIV/0!</v>
      </c>
      <c r="U22" s="184">
        <v>0</v>
      </c>
      <c r="V22" s="184"/>
      <c r="W22" s="184">
        <f t="shared" ref="W22" si="35">V22-U22</f>
        <v>0</v>
      </c>
      <c r="X22" s="185" t="e">
        <f t="shared" ref="X22" si="36">V22/U22*100</f>
        <v>#DIV/0!</v>
      </c>
      <c r="Y22" s="184">
        <v>0</v>
      </c>
      <c r="Z22" s="184">
        <v>0</v>
      </c>
      <c r="AA22" s="184">
        <f t="shared" ref="AA22" si="37">Z22-Y22</f>
        <v>0</v>
      </c>
      <c r="AB22" s="185" t="e">
        <f t="shared" ref="AB22" si="38">Z22/Y22*100</f>
        <v>#DIV/0!</v>
      </c>
      <c r="AC22" s="184">
        <f t="shared" ref="AC22" si="39">SUM(M22,Q22,U22,Y22)</f>
        <v>0</v>
      </c>
      <c r="AD22" s="184">
        <f t="shared" ref="AD22" si="40">SUM(N22,R22,V22,Z22)</f>
        <v>0</v>
      </c>
      <c r="AE22" s="184">
        <f t="shared" ref="AE22" si="41">AD22-AC22</f>
        <v>0</v>
      </c>
      <c r="AF22" s="185" t="e">
        <f t="shared" ref="AF22" si="42">AD22/AC22*100</f>
        <v>#DIV/0!</v>
      </c>
    </row>
    <row r="23" spans="1:32" s="59" customFormat="1" ht="34.5" hidden="1" customHeight="1">
      <c r="A23" s="188"/>
      <c r="B23" s="446"/>
      <c r="C23" s="479"/>
      <c r="D23" s="479"/>
      <c r="E23" s="479"/>
      <c r="F23" s="479"/>
      <c r="G23" s="479"/>
      <c r="H23" s="479"/>
      <c r="I23" s="479"/>
      <c r="J23" s="479"/>
      <c r="K23" s="479"/>
      <c r="L23" s="480"/>
      <c r="M23" s="184">
        <v>0</v>
      </c>
      <c r="N23" s="184">
        <v>0</v>
      </c>
      <c r="O23" s="184">
        <f t="shared" si="23"/>
        <v>0</v>
      </c>
      <c r="P23" s="185" t="e">
        <f t="shared" si="24"/>
        <v>#DIV/0!</v>
      </c>
      <c r="Q23" s="184">
        <v>0</v>
      </c>
      <c r="R23" s="184">
        <v>0</v>
      </c>
      <c r="S23" s="184">
        <f t="shared" si="25"/>
        <v>0</v>
      </c>
      <c r="T23" s="185" t="e">
        <f t="shared" si="26"/>
        <v>#DIV/0!</v>
      </c>
      <c r="U23" s="184">
        <v>0</v>
      </c>
      <c r="V23" s="184"/>
      <c r="W23" s="184">
        <f t="shared" si="4"/>
        <v>0</v>
      </c>
      <c r="X23" s="185" t="e">
        <f t="shared" si="5"/>
        <v>#DIV/0!</v>
      </c>
      <c r="Y23" s="184">
        <v>0</v>
      </c>
      <c r="Z23" s="184">
        <v>0</v>
      </c>
      <c r="AA23" s="184">
        <f t="shared" si="27"/>
        <v>0</v>
      </c>
      <c r="AB23" s="185" t="e">
        <f t="shared" si="28"/>
        <v>#DIV/0!</v>
      </c>
      <c r="AC23" s="184">
        <f t="shared" si="8"/>
        <v>0</v>
      </c>
      <c r="AD23" s="184">
        <f t="shared" si="8"/>
        <v>0</v>
      </c>
      <c r="AE23" s="184">
        <f t="shared" si="29"/>
        <v>0</v>
      </c>
      <c r="AF23" s="185" t="e">
        <f t="shared" si="30"/>
        <v>#DIV/0!</v>
      </c>
    </row>
    <row r="24" spans="1:32" s="59" customFormat="1" ht="34.5" hidden="1" customHeight="1">
      <c r="A24" s="183"/>
      <c r="B24" s="449"/>
      <c r="C24" s="455"/>
      <c r="D24" s="455"/>
      <c r="E24" s="455"/>
      <c r="F24" s="455"/>
      <c r="G24" s="455"/>
      <c r="H24" s="455"/>
      <c r="I24" s="455"/>
      <c r="J24" s="455"/>
      <c r="K24" s="455"/>
      <c r="L24" s="456"/>
      <c r="M24" s="184">
        <v>0</v>
      </c>
      <c r="N24" s="184">
        <v>0</v>
      </c>
      <c r="O24" s="184">
        <f>N24-M24</f>
        <v>0</v>
      </c>
      <c r="P24" s="185" t="e">
        <f>N24/M24*100</f>
        <v>#DIV/0!</v>
      </c>
      <c r="Q24" s="184">
        <v>0</v>
      </c>
      <c r="R24" s="184">
        <v>0</v>
      </c>
      <c r="S24" s="184">
        <f>R24-Q24</f>
        <v>0</v>
      </c>
      <c r="T24" s="185" t="e">
        <f>R24/Q24*100</f>
        <v>#DIV/0!</v>
      </c>
      <c r="U24" s="184">
        <v>0</v>
      </c>
      <c r="V24" s="184"/>
      <c r="W24" s="184">
        <f>V24-U24</f>
        <v>0</v>
      </c>
      <c r="X24" s="185" t="e">
        <f>V24/U24*100</f>
        <v>#DIV/0!</v>
      </c>
      <c r="Y24" s="184">
        <v>0</v>
      </c>
      <c r="Z24" s="184">
        <v>0</v>
      </c>
      <c r="AA24" s="184">
        <f>Z24-Y24</f>
        <v>0</v>
      </c>
      <c r="AB24" s="185" t="e">
        <f>Z24/Y24*100</f>
        <v>#DIV/0!</v>
      </c>
      <c r="AC24" s="184">
        <f t="shared" si="8"/>
        <v>0</v>
      </c>
      <c r="AD24" s="184">
        <f t="shared" si="8"/>
        <v>0</v>
      </c>
      <c r="AE24" s="184">
        <f>AD24-AC24</f>
        <v>0</v>
      </c>
      <c r="AF24" s="185" t="e">
        <f>AD24/AC24*100</f>
        <v>#DIV/0!</v>
      </c>
    </row>
    <row r="25" spans="1:32" s="59" customFormat="1" ht="34.5" customHeight="1">
      <c r="A25" s="457" t="s">
        <v>34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9"/>
      <c r="M25" s="186">
        <f>SUM(M12:M24)</f>
        <v>0</v>
      </c>
      <c r="N25" s="186">
        <f>SUM(N12:N24)</f>
        <v>0</v>
      </c>
      <c r="O25" s="186">
        <f>SUM(O12:O24)</f>
        <v>0</v>
      </c>
      <c r="P25" s="189" t="e">
        <f>N25/M25*100</f>
        <v>#DIV/0!</v>
      </c>
      <c r="Q25" s="186">
        <f>SUM(Q12:Q24)</f>
        <v>0</v>
      </c>
      <c r="R25" s="186">
        <f>SUM(R12:R24)</f>
        <v>0</v>
      </c>
      <c r="S25" s="186">
        <f>SUM(S12:S24)</f>
        <v>0</v>
      </c>
      <c r="T25" s="189" t="e">
        <f>R25/Q25*100</f>
        <v>#DIV/0!</v>
      </c>
      <c r="U25" s="193">
        <f>U9+U12+U17+U20</f>
        <v>50</v>
      </c>
      <c r="V25" s="193">
        <f>V9+V12+V17+V20</f>
        <v>338</v>
      </c>
      <c r="W25" s="186">
        <f>SUM(W12:W24)</f>
        <v>-56</v>
      </c>
      <c r="X25" s="190">
        <f>V25/U25*100</f>
        <v>676</v>
      </c>
      <c r="Y25" s="186">
        <f>SUM(Y12:Y24)</f>
        <v>0</v>
      </c>
      <c r="Z25" s="186">
        <f>SUM(Z12:Z24)</f>
        <v>0</v>
      </c>
      <c r="AA25" s="186">
        <f>SUM(AA12:AA24)</f>
        <v>0</v>
      </c>
      <c r="AB25" s="189" t="e">
        <f>Z25/Y25*100</f>
        <v>#DIV/0!</v>
      </c>
      <c r="AC25" s="186">
        <f t="shared" si="8"/>
        <v>50</v>
      </c>
      <c r="AD25" s="186">
        <f t="shared" si="8"/>
        <v>338</v>
      </c>
      <c r="AE25" s="186">
        <f>SUM(AE12:AE24)</f>
        <v>-56</v>
      </c>
      <c r="AF25" s="190">
        <f>AD25/AC25*100</f>
        <v>676</v>
      </c>
    </row>
    <row r="26" spans="1:32" s="59" customFormat="1" ht="34.5" customHeight="1">
      <c r="A26" s="446" t="s">
        <v>35</v>
      </c>
      <c r="B26" s="447"/>
      <c r="C26" s="447"/>
      <c r="D26" s="447"/>
      <c r="E26" s="447"/>
      <c r="F26" s="447"/>
      <c r="G26" s="447"/>
      <c r="H26" s="447"/>
      <c r="I26" s="447"/>
      <c r="J26" s="447"/>
      <c r="K26" s="447"/>
      <c r="L26" s="448"/>
      <c r="M26" s="184">
        <f>M25/AC25*100</f>
        <v>0</v>
      </c>
      <c r="N26" s="184">
        <f>N25/AD25*100</f>
        <v>0</v>
      </c>
      <c r="O26" s="184"/>
      <c r="P26" s="184"/>
      <c r="Q26" s="184">
        <f>Q25/AC25*100</f>
        <v>0</v>
      </c>
      <c r="R26" s="184">
        <f>R25/AD25*100</f>
        <v>0</v>
      </c>
      <c r="S26" s="184"/>
      <c r="T26" s="184"/>
      <c r="U26" s="184">
        <f>U25/AC25*100</f>
        <v>100</v>
      </c>
      <c r="V26" s="184">
        <f>V25/AD25*100</f>
        <v>100</v>
      </c>
      <c r="W26" s="184"/>
      <c r="X26" s="184"/>
      <c r="Y26" s="184">
        <f>Y25/AC25*100</f>
        <v>0</v>
      </c>
      <c r="Z26" s="184">
        <f>Z25/AD25*100</f>
        <v>0</v>
      </c>
      <c r="AA26" s="184"/>
      <c r="AB26" s="184"/>
      <c r="AC26" s="184">
        <f>SUM(M26,Q26,U26,Y26)</f>
        <v>100</v>
      </c>
      <c r="AD26" s="184">
        <f>SUM(N26,R26,V26,Z26)</f>
        <v>100</v>
      </c>
      <c r="AE26" s="184"/>
      <c r="AF26" s="184"/>
    </row>
    <row r="27" spans="1:32" s="59" customFormat="1" ht="34.5" customHeight="1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</row>
    <row r="28" spans="1:32" s="59" customFormat="1" ht="15" customHeigh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83"/>
      <c r="X28" s="83"/>
      <c r="Y28" s="83"/>
      <c r="Z28" s="83"/>
      <c r="AA28" s="83"/>
      <c r="AB28" s="83"/>
      <c r="AC28" s="83"/>
      <c r="AD28" s="83"/>
      <c r="AE28" s="83"/>
      <c r="AF28" s="83"/>
    </row>
    <row r="29" spans="1:32" s="59" customFormat="1" ht="15" customHeight="1">
      <c r="A29" s="94"/>
      <c r="B29" s="94"/>
      <c r="C29" s="94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83"/>
      <c r="X29" s="83"/>
      <c r="Y29" s="83"/>
      <c r="Z29" s="83"/>
      <c r="AA29" s="83"/>
      <c r="AB29" s="83"/>
      <c r="AC29" s="83"/>
      <c r="AD29" s="83"/>
      <c r="AE29" s="83"/>
      <c r="AF29" s="83"/>
    </row>
    <row r="30" spans="1:32" s="89" customFormat="1" ht="31.5" customHeight="1">
      <c r="A30" s="88"/>
      <c r="B30" s="88"/>
      <c r="C30" s="88" t="s">
        <v>169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</row>
    <row r="31" spans="1:32" s="97" customFormat="1" ht="2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96"/>
      <c r="L31" s="83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478" t="s">
        <v>163</v>
      </c>
      <c r="AE31" s="478"/>
      <c r="AF31" s="478"/>
    </row>
    <row r="32" spans="1:32" s="98" customFormat="1" ht="34.5" customHeight="1">
      <c r="A32" s="436" t="s">
        <v>32</v>
      </c>
      <c r="B32" s="486" t="s">
        <v>116</v>
      </c>
      <c r="C32" s="487"/>
      <c r="D32" s="428" t="s">
        <v>118</v>
      </c>
      <c r="E32" s="428"/>
      <c r="F32" s="428" t="s">
        <v>81</v>
      </c>
      <c r="G32" s="428"/>
      <c r="H32" s="428" t="s">
        <v>140</v>
      </c>
      <c r="I32" s="428"/>
      <c r="J32" s="428" t="s">
        <v>141</v>
      </c>
      <c r="K32" s="428"/>
      <c r="L32" s="428" t="s">
        <v>309</v>
      </c>
      <c r="M32" s="428"/>
      <c r="N32" s="428"/>
      <c r="O32" s="428"/>
      <c r="P32" s="428"/>
      <c r="Q32" s="428"/>
      <c r="R32" s="428"/>
      <c r="S32" s="428"/>
      <c r="T32" s="428"/>
      <c r="U32" s="428"/>
      <c r="V32" s="428" t="s">
        <v>117</v>
      </c>
      <c r="W32" s="428"/>
      <c r="X32" s="428"/>
      <c r="Y32" s="428"/>
      <c r="Z32" s="428"/>
      <c r="AA32" s="428" t="s">
        <v>142</v>
      </c>
      <c r="AB32" s="428"/>
      <c r="AC32" s="428"/>
      <c r="AD32" s="428"/>
      <c r="AE32" s="428"/>
      <c r="AF32" s="428"/>
    </row>
    <row r="33" spans="1:32" s="98" customFormat="1" ht="52.5" customHeight="1">
      <c r="A33" s="436"/>
      <c r="B33" s="488"/>
      <c r="C33" s="489"/>
      <c r="D33" s="428"/>
      <c r="E33" s="428"/>
      <c r="F33" s="428"/>
      <c r="G33" s="428"/>
      <c r="H33" s="428"/>
      <c r="I33" s="428"/>
      <c r="J33" s="428"/>
      <c r="K33" s="428"/>
      <c r="L33" s="428" t="s">
        <v>106</v>
      </c>
      <c r="M33" s="428"/>
      <c r="N33" s="428" t="s">
        <v>110</v>
      </c>
      <c r="O33" s="428"/>
      <c r="P33" s="428" t="s">
        <v>111</v>
      </c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</row>
    <row r="34" spans="1:32" s="99" customFormat="1" ht="90" customHeight="1">
      <c r="A34" s="436"/>
      <c r="B34" s="490"/>
      <c r="C34" s="491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 t="s">
        <v>107</v>
      </c>
      <c r="Q34" s="428"/>
      <c r="R34" s="428" t="s">
        <v>108</v>
      </c>
      <c r="S34" s="428"/>
      <c r="T34" s="428" t="s">
        <v>109</v>
      </c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</row>
    <row r="35" spans="1:32" s="98" customFormat="1" ht="30" customHeight="1">
      <c r="A35" s="100">
        <v>1</v>
      </c>
      <c r="B35" s="492">
        <v>2</v>
      </c>
      <c r="C35" s="493"/>
      <c r="D35" s="428">
        <v>3</v>
      </c>
      <c r="E35" s="428"/>
      <c r="F35" s="428">
        <v>4</v>
      </c>
      <c r="G35" s="428"/>
      <c r="H35" s="428">
        <v>5</v>
      </c>
      <c r="I35" s="428"/>
      <c r="J35" s="428">
        <v>6</v>
      </c>
      <c r="K35" s="428"/>
      <c r="L35" s="492">
        <v>7</v>
      </c>
      <c r="M35" s="493"/>
      <c r="N35" s="492">
        <v>8</v>
      </c>
      <c r="O35" s="493"/>
      <c r="P35" s="428">
        <v>9</v>
      </c>
      <c r="Q35" s="428"/>
      <c r="R35" s="436">
        <v>10</v>
      </c>
      <c r="S35" s="436"/>
      <c r="T35" s="428">
        <v>11</v>
      </c>
      <c r="U35" s="428"/>
      <c r="V35" s="428">
        <v>12</v>
      </c>
      <c r="W35" s="428"/>
      <c r="X35" s="428"/>
      <c r="Y35" s="428"/>
      <c r="Z35" s="428"/>
      <c r="AA35" s="428">
        <v>13</v>
      </c>
      <c r="AB35" s="428"/>
      <c r="AC35" s="428"/>
      <c r="AD35" s="428"/>
      <c r="AE35" s="428"/>
      <c r="AF35" s="428"/>
    </row>
    <row r="36" spans="1:32" s="98" customFormat="1" ht="30.75" hidden="1" customHeight="1">
      <c r="A36" s="101"/>
      <c r="B36" s="442"/>
      <c r="C36" s="443"/>
      <c r="D36" s="481"/>
      <c r="E36" s="481"/>
      <c r="F36" s="431"/>
      <c r="G36" s="431"/>
      <c r="H36" s="431"/>
      <c r="I36" s="431"/>
      <c r="J36" s="431"/>
      <c r="K36" s="431"/>
      <c r="L36" s="429"/>
      <c r="M36" s="430"/>
      <c r="N36" s="429">
        <f t="shared" ref="N36:N38" si="43">SUM(P36,R36,T36)</f>
        <v>0</v>
      </c>
      <c r="O36" s="430"/>
      <c r="P36" s="431"/>
      <c r="Q36" s="431"/>
      <c r="R36" s="431"/>
      <c r="S36" s="431"/>
      <c r="T36" s="431"/>
      <c r="U36" s="431"/>
      <c r="V36" s="435"/>
      <c r="W36" s="435"/>
      <c r="X36" s="435"/>
      <c r="Y36" s="435"/>
      <c r="Z36" s="435"/>
      <c r="AA36" s="468"/>
      <c r="AB36" s="468"/>
      <c r="AC36" s="468"/>
      <c r="AD36" s="468"/>
      <c r="AE36" s="468"/>
      <c r="AF36" s="468"/>
    </row>
    <row r="37" spans="1:32" s="98" customFormat="1" ht="30.75" hidden="1" customHeight="1">
      <c r="A37" s="101"/>
      <c r="B37" s="107"/>
      <c r="C37" s="108"/>
      <c r="D37" s="433"/>
      <c r="E37" s="434"/>
      <c r="F37" s="429"/>
      <c r="G37" s="430"/>
      <c r="H37" s="429"/>
      <c r="I37" s="430"/>
      <c r="J37" s="429"/>
      <c r="K37" s="430"/>
      <c r="L37" s="109"/>
      <c r="M37" s="110"/>
      <c r="N37" s="109"/>
      <c r="O37" s="110"/>
      <c r="P37" s="429"/>
      <c r="Q37" s="430"/>
      <c r="R37" s="429"/>
      <c r="S37" s="430"/>
      <c r="T37" s="429"/>
      <c r="U37" s="430"/>
      <c r="V37" s="482"/>
      <c r="W37" s="483"/>
      <c r="X37" s="483"/>
      <c r="Y37" s="483"/>
      <c r="Z37" s="484"/>
      <c r="AA37" s="482"/>
      <c r="AB37" s="483"/>
      <c r="AC37" s="483"/>
      <c r="AD37" s="483"/>
      <c r="AE37" s="483"/>
      <c r="AF37" s="484"/>
    </row>
    <row r="38" spans="1:32" s="98" customFormat="1" ht="33" customHeight="1">
      <c r="A38" s="101"/>
      <c r="B38" s="442"/>
      <c r="C38" s="443"/>
      <c r="D38" s="481"/>
      <c r="E38" s="481"/>
      <c r="F38" s="431"/>
      <c r="G38" s="431"/>
      <c r="H38" s="431"/>
      <c r="I38" s="431"/>
      <c r="J38" s="431"/>
      <c r="K38" s="431"/>
      <c r="L38" s="429"/>
      <c r="M38" s="430"/>
      <c r="N38" s="429">
        <f t="shared" si="43"/>
        <v>0</v>
      </c>
      <c r="O38" s="430"/>
      <c r="P38" s="431"/>
      <c r="Q38" s="431"/>
      <c r="R38" s="431"/>
      <c r="S38" s="431"/>
      <c r="T38" s="431"/>
      <c r="U38" s="431"/>
      <c r="V38" s="435"/>
      <c r="W38" s="435"/>
      <c r="X38" s="435"/>
      <c r="Y38" s="435"/>
      <c r="Z38" s="435"/>
      <c r="AA38" s="468"/>
      <c r="AB38" s="468"/>
      <c r="AC38" s="468"/>
      <c r="AD38" s="468"/>
      <c r="AE38" s="468"/>
      <c r="AF38" s="468"/>
    </row>
    <row r="39" spans="1:32" s="98" customFormat="1" ht="37.5" customHeight="1">
      <c r="A39" s="439" t="s">
        <v>34</v>
      </c>
      <c r="B39" s="440"/>
      <c r="C39" s="440"/>
      <c r="D39" s="440"/>
      <c r="E39" s="441"/>
      <c r="F39" s="432">
        <f>SUM(F36:F38)</f>
        <v>0</v>
      </c>
      <c r="G39" s="432"/>
      <c r="H39" s="432">
        <f>SUM(H36:H38)</f>
        <v>0</v>
      </c>
      <c r="I39" s="432"/>
      <c r="J39" s="432">
        <f>SUM(J36:J38)</f>
        <v>0</v>
      </c>
      <c r="K39" s="432"/>
      <c r="L39" s="432">
        <f>SUM(L36:L38)</f>
        <v>0</v>
      </c>
      <c r="M39" s="432"/>
      <c r="N39" s="432">
        <f>SUM(N36:N38)</f>
        <v>0</v>
      </c>
      <c r="O39" s="432"/>
      <c r="P39" s="432">
        <f>SUM(P36:P38)</f>
        <v>0</v>
      </c>
      <c r="Q39" s="432"/>
      <c r="R39" s="432">
        <f>SUM(R36:R38)</f>
        <v>0</v>
      </c>
      <c r="S39" s="432"/>
      <c r="T39" s="432">
        <f>SUM(T36:T38)</f>
        <v>0</v>
      </c>
      <c r="U39" s="432"/>
      <c r="V39" s="438"/>
      <c r="W39" s="438"/>
      <c r="X39" s="438"/>
      <c r="Y39" s="438"/>
      <c r="Z39" s="438"/>
      <c r="AA39" s="454"/>
      <c r="AB39" s="454"/>
      <c r="AC39" s="454"/>
      <c r="AD39" s="454"/>
      <c r="AE39" s="454"/>
      <c r="AF39" s="454"/>
    </row>
    <row r="40" spans="1:32" s="98" customFormat="1" ht="37.5" customHeight="1">
      <c r="A40" s="111"/>
      <c r="B40" s="111"/>
      <c r="C40" s="111"/>
      <c r="D40" s="111"/>
      <c r="E40" s="111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3"/>
      <c r="W40" s="113"/>
      <c r="X40" s="113"/>
      <c r="Y40" s="113"/>
      <c r="Z40" s="113"/>
      <c r="AA40" s="114"/>
      <c r="AB40" s="114"/>
      <c r="AC40" s="114"/>
      <c r="AD40" s="114"/>
      <c r="AE40" s="114"/>
      <c r="AF40" s="114"/>
    </row>
    <row r="41" spans="1:32" s="98" customFormat="1" ht="37.5" customHeight="1">
      <c r="A41" s="111"/>
      <c r="B41" s="111"/>
      <c r="C41" s="111"/>
      <c r="D41" s="111"/>
      <c r="E41" s="111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3"/>
      <c r="W41" s="113"/>
      <c r="X41" s="113"/>
      <c r="Y41" s="113"/>
      <c r="Z41" s="113"/>
      <c r="AA41" s="114"/>
      <c r="AB41" s="114"/>
      <c r="AC41" s="114"/>
      <c r="AD41" s="114"/>
      <c r="AE41" s="114"/>
      <c r="AF41" s="114"/>
    </row>
    <row r="42" spans="1:32" s="59" customFormat="1" ht="15" customHeight="1">
      <c r="A42" s="94"/>
      <c r="B42" s="94"/>
      <c r="C42" s="94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83"/>
      <c r="X42" s="83"/>
      <c r="Y42" s="83"/>
      <c r="Z42" s="83"/>
      <c r="AA42" s="83"/>
      <c r="AB42" s="83"/>
      <c r="AC42" s="83"/>
      <c r="AD42" s="83"/>
      <c r="AE42" s="83"/>
      <c r="AF42" s="83"/>
    </row>
    <row r="43" spans="1:32" s="59" customFormat="1" ht="15" customHeight="1">
      <c r="A43" s="94"/>
      <c r="B43" s="94"/>
      <c r="C43" s="94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83"/>
      <c r="X43" s="83"/>
      <c r="Y43" s="83"/>
      <c r="Z43" s="83"/>
      <c r="AA43" s="83"/>
      <c r="AB43" s="83"/>
      <c r="AC43" s="83"/>
      <c r="AD43" s="83"/>
      <c r="AE43" s="83"/>
      <c r="AF43" s="83"/>
    </row>
    <row r="44" spans="1:32" s="59" customFormat="1" ht="15" customHeight="1">
      <c r="A44" s="94"/>
      <c r="B44" s="94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83"/>
      <c r="X44" s="83"/>
      <c r="Y44" s="83"/>
      <c r="Z44" s="83"/>
      <c r="AA44" s="83"/>
      <c r="AB44" s="83"/>
      <c r="AC44" s="83"/>
      <c r="AD44" s="83"/>
      <c r="AE44" s="83"/>
      <c r="AF44" s="83"/>
    </row>
    <row r="45" spans="1:32" s="59" customFormat="1" ht="15" customHeight="1">
      <c r="A45" s="94"/>
      <c r="B45" s="94"/>
      <c r="C45" s="94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83"/>
      <c r="X45" s="83"/>
      <c r="Y45" s="83"/>
      <c r="Z45" s="83"/>
      <c r="AA45" s="83"/>
      <c r="AB45" s="83"/>
      <c r="AC45" s="83"/>
      <c r="AD45" s="83"/>
      <c r="AE45" s="83"/>
      <c r="AF45" s="83"/>
    </row>
    <row r="46" spans="1:32" s="59" customFormat="1" ht="32.25" customHeight="1">
      <c r="A46" s="94"/>
      <c r="B46" s="437" t="s">
        <v>322</v>
      </c>
      <c r="C46" s="437"/>
      <c r="D46" s="437"/>
      <c r="E46" s="437"/>
      <c r="F46" s="437"/>
      <c r="G46" s="437"/>
      <c r="H46" s="151"/>
      <c r="I46" s="151"/>
      <c r="J46" s="151"/>
      <c r="K46" s="151"/>
      <c r="L46" s="151"/>
      <c r="M46" s="461" t="s">
        <v>105</v>
      </c>
      <c r="N46" s="461"/>
      <c r="O46" s="461"/>
      <c r="P46" s="461"/>
      <c r="Q46" s="461"/>
      <c r="R46" s="151"/>
      <c r="S46" s="151"/>
      <c r="T46" s="151"/>
      <c r="U46" s="151"/>
      <c r="V46" s="151"/>
      <c r="W46" s="347" t="s">
        <v>320</v>
      </c>
      <c r="X46" s="347"/>
      <c r="Y46" s="347"/>
      <c r="Z46" s="347"/>
      <c r="AA46" s="347"/>
      <c r="AB46" s="83"/>
      <c r="AC46" s="83"/>
      <c r="AD46" s="83"/>
      <c r="AE46" s="83"/>
      <c r="AF46" s="83"/>
    </row>
    <row r="47" spans="1:32" s="84" customFormat="1" ht="99" customHeight="1">
      <c r="B47" s="460" t="s">
        <v>45</v>
      </c>
      <c r="C47" s="460"/>
      <c r="D47" s="460"/>
      <c r="E47" s="460"/>
      <c r="F47" s="460"/>
      <c r="G47" s="460"/>
      <c r="H47" s="89"/>
      <c r="I47" s="89"/>
      <c r="J47" s="89"/>
      <c r="K47" s="89"/>
      <c r="L47" s="89"/>
      <c r="M47" s="460" t="s">
        <v>46</v>
      </c>
      <c r="N47" s="460"/>
      <c r="O47" s="460"/>
      <c r="P47" s="460"/>
      <c r="Q47" s="460"/>
      <c r="V47" s="59"/>
      <c r="W47" s="460" t="s">
        <v>67</v>
      </c>
      <c r="X47" s="460"/>
      <c r="Y47" s="460"/>
      <c r="Z47" s="460"/>
      <c r="AA47" s="460"/>
    </row>
    <row r="48" spans="1:32" s="84" customFormat="1">
      <c r="F48" s="57"/>
      <c r="G48" s="57"/>
      <c r="H48" s="57"/>
      <c r="I48" s="57"/>
      <c r="J48" s="57"/>
      <c r="K48" s="57"/>
      <c r="L48" s="57"/>
      <c r="Q48" s="57"/>
      <c r="R48" s="57"/>
      <c r="S48" s="57"/>
      <c r="T48" s="57"/>
      <c r="X48" s="57"/>
      <c r="Y48" s="57"/>
      <c r="Z48" s="57"/>
      <c r="AA48" s="57"/>
    </row>
    <row r="49" spans="1:22" s="59" customFormat="1">
      <c r="C49" s="102"/>
      <c r="D49" s="102"/>
      <c r="E49" s="102"/>
      <c r="F49" s="102"/>
      <c r="G49" s="102"/>
      <c r="H49" s="102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2"/>
      <c r="V49" s="102"/>
    </row>
    <row r="50" spans="1:22" s="453" customFormat="1" ht="12.75">
      <c r="A50" s="452" t="s">
        <v>164</v>
      </c>
    </row>
    <row r="51" spans="1:22" s="59" customFormat="1"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 s="59" customFormat="1">
      <c r="C52" s="104"/>
    </row>
    <row r="53" spans="1:22" s="59" customFormat="1"/>
    <row r="54" spans="1:22" s="59" customFormat="1"/>
    <row r="55" spans="1:22" s="59" customFormat="1" ht="19.5">
      <c r="C55" s="105"/>
    </row>
    <row r="56" spans="1:22" ht="19.5">
      <c r="C56" s="106"/>
    </row>
    <row r="57" spans="1:22" ht="19.5">
      <c r="C57" s="106"/>
    </row>
    <row r="58" spans="1:22" ht="19.5">
      <c r="C58" s="106"/>
    </row>
    <row r="59" spans="1:22" ht="19.5">
      <c r="C59" s="106"/>
    </row>
    <row r="60" spans="1:22" ht="19.5">
      <c r="C60" s="106"/>
    </row>
    <row r="61" spans="1:22" ht="19.5">
      <c r="C61" s="106"/>
    </row>
  </sheetData>
  <mergeCells count="127">
    <mergeCell ref="Q6:Q7"/>
    <mergeCell ref="B9:L9"/>
    <mergeCell ref="P6:P7"/>
    <mergeCell ref="N35:O35"/>
    <mergeCell ref="P37:Q37"/>
    <mergeCell ref="R37:S37"/>
    <mergeCell ref="B8:L8"/>
    <mergeCell ref="P34:Q34"/>
    <mergeCell ref="R34:S34"/>
    <mergeCell ref="D36:E36"/>
    <mergeCell ref="B36:C36"/>
    <mergeCell ref="P36:Q36"/>
    <mergeCell ref="B11:L11"/>
    <mergeCell ref="B12:L12"/>
    <mergeCell ref="B10:L10"/>
    <mergeCell ref="J32:K34"/>
    <mergeCell ref="B17:L17"/>
    <mergeCell ref="N33:O34"/>
    <mergeCell ref="B35:C35"/>
    <mergeCell ref="F35:G35"/>
    <mergeCell ref="R36:S36"/>
    <mergeCell ref="B15:L15"/>
    <mergeCell ref="P35:Q35"/>
    <mergeCell ref="J35:K35"/>
    <mergeCell ref="AA37:AF37"/>
    <mergeCell ref="Z4:AB4"/>
    <mergeCell ref="N6:N7"/>
    <mergeCell ref="O6:O7"/>
    <mergeCell ref="S6:S7"/>
    <mergeCell ref="P33:U33"/>
    <mergeCell ref="AD4:AF4"/>
    <mergeCell ref="Q5:T5"/>
    <mergeCell ref="V32:Z34"/>
    <mergeCell ref="M5:P5"/>
    <mergeCell ref="L36:M36"/>
    <mergeCell ref="N36:O36"/>
    <mergeCell ref="B18:L18"/>
    <mergeCell ref="B32:C34"/>
    <mergeCell ref="L32:U32"/>
    <mergeCell ref="J37:K37"/>
    <mergeCell ref="R6:R7"/>
    <mergeCell ref="B23:L23"/>
    <mergeCell ref="B22:L22"/>
    <mergeCell ref="L35:M35"/>
    <mergeCell ref="B20:L20"/>
    <mergeCell ref="M6:M7"/>
    <mergeCell ref="H36:I36"/>
    <mergeCell ref="T34:U34"/>
    <mergeCell ref="AE6:AE7"/>
    <mergeCell ref="AF6:AF7"/>
    <mergeCell ref="Y5:AB5"/>
    <mergeCell ref="A32:A34"/>
    <mergeCell ref="AA36:AF36"/>
    <mergeCell ref="AA35:AF35"/>
    <mergeCell ref="AD6:AD7"/>
    <mergeCell ref="AA38:AF38"/>
    <mergeCell ref="T6:T7"/>
    <mergeCell ref="V6:V7"/>
    <mergeCell ref="B5:L7"/>
    <mergeCell ref="D32:E34"/>
    <mergeCell ref="AA32:AF34"/>
    <mergeCell ref="AD31:AF31"/>
    <mergeCell ref="W6:W7"/>
    <mergeCell ref="X6:X7"/>
    <mergeCell ref="AC6:AC7"/>
    <mergeCell ref="AC5:AF5"/>
    <mergeCell ref="U5:X5"/>
    <mergeCell ref="B13:L13"/>
    <mergeCell ref="F37:G37"/>
    <mergeCell ref="B21:L21"/>
    <mergeCell ref="D38:E38"/>
    <mergeCell ref="V37:Z37"/>
    <mergeCell ref="U6:U7"/>
    <mergeCell ref="F32:G34"/>
    <mergeCell ref="B14:L14"/>
    <mergeCell ref="B16:L16"/>
    <mergeCell ref="B19:L19"/>
    <mergeCell ref="A50:XFD50"/>
    <mergeCell ref="H38:I38"/>
    <mergeCell ref="J38:K38"/>
    <mergeCell ref="AA39:AF39"/>
    <mergeCell ref="B24:L24"/>
    <mergeCell ref="A25:L25"/>
    <mergeCell ref="A26:L26"/>
    <mergeCell ref="Y6:Y7"/>
    <mergeCell ref="Z6:Z7"/>
    <mergeCell ref="AA6:AA7"/>
    <mergeCell ref="AB6:AB7"/>
    <mergeCell ref="T38:U38"/>
    <mergeCell ref="B47:G47"/>
    <mergeCell ref="W47:AA47"/>
    <mergeCell ref="M46:Q46"/>
    <mergeCell ref="M47:Q47"/>
    <mergeCell ref="V38:Z38"/>
    <mergeCell ref="R39:S39"/>
    <mergeCell ref="A5:A7"/>
    <mergeCell ref="B46:G46"/>
    <mergeCell ref="W46:AA46"/>
    <mergeCell ref="F38:G38"/>
    <mergeCell ref="T39:U39"/>
    <mergeCell ref="V39:Z39"/>
    <mergeCell ref="J39:K39"/>
    <mergeCell ref="P39:Q39"/>
    <mergeCell ref="F39:G39"/>
    <mergeCell ref="A39:E39"/>
    <mergeCell ref="P38:Q38"/>
    <mergeCell ref="B38:C38"/>
    <mergeCell ref="R38:S38"/>
    <mergeCell ref="D37:E37"/>
    <mergeCell ref="T37:U37"/>
    <mergeCell ref="D35:E35"/>
    <mergeCell ref="F36:G36"/>
    <mergeCell ref="L38:M38"/>
    <mergeCell ref="N38:O38"/>
    <mergeCell ref="V36:Z36"/>
    <mergeCell ref="R35:S35"/>
    <mergeCell ref="T36:U36"/>
    <mergeCell ref="T35:U35"/>
    <mergeCell ref="L33:M34"/>
    <mergeCell ref="H32:I34"/>
    <mergeCell ref="H37:I37"/>
    <mergeCell ref="V35:Z35"/>
    <mergeCell ref="H35:I35"/>
    <mergeCell ref="J36:K36"/>
    <mergeCell ref="H39:I39"/>
    <mergeCell ref="L39:M39"/>
    <mergeCell ref="N39:O39"/>
  </mergeCells>
  <phoneticPr fontId="3" type="noConversion"/>
  <pageMargins left="0.59055118110236227" right="0.59055118110236227" top="0.98425196850393704" bottom="0.59055118110236227" header="0" footer="0"/>
  <pageSetup paperSize="9" scale="34" orientation="landscape" r:id="rId1"/>
  <headerFooter alignWithMargins="0"/>
  <ignoredErrors>
    <ignoredError sqref="F39:U39 M25:O25 Q25:R25 U21 U20 W21 W20" formulaRange="1"/>
    <ignoredError sqref="Y25:Z25 X20:X21" evalError="1" formulaRange="1"/>
    <ignoredError sqref="X9:X10 X23:Z24 X16:Z19 P16:P24 T16:T26 Y20:Z20 X22 AB16:AB25 AF16:AF24 P9:P14 AF9:AF14 T9:T14 AB9:AB14 X11:Z14 P15:AF15" evalError="1"/>
    <ignoredError sqref="P25" evalError="1" formula="1" formulaRange="1"/>
    <ignoredError sqref="X25" evalError="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60" zoomScaleNormal="75" workbookViewId="0">
      <selection activeCell="A14" sqref="A14:H15"/>
    </sheetView>
  </sheetViews>
  <sheetFormatPr defaultRowHeight="12.75"/>
  <cols>
    <col min="1" max="1" width="39.42578125" style="115" customWidth="1"/>
    <col min="2" max="2" width="12.85546875" style="115" customWidth="1"/>
    <col min="3" max="3" width="19.7109375" style="115" customWidth="1"/>
    <col min="4" max="4" width="19" style="115" customWidth="1"/>
    <col min="5" max="6" width="18.140625" style="115" customWidth="1"/>
    <col min="7" max="7" width="18.28515625" style="115" customWidth="1"/>
    <col min="8" max="8" width="18.7109375" style="115" customWidth="1"/>
    <col min="9" max="16384" width="9.140625" style="115"/>
  </cols>
  <sheetData>
    <row r="2" spans="1:8" ht="31.5" customHeight="1">
      <c r="G2" s="511" t="s">
        <v>174</v>
      </c>
      <c r="H2" s="511"/>
    </row>
    <row r="3" spans="1:8" ht="32.25" customHeight="1">
      <c r="A3" s="425" t="s">
        <v>192</v>
      </c>
      <c r="B3" s="425"/>
      <c r="C3" s="425"/>
      <c r="D3" s="425"/>
      <c r="E3" s="425"/>
      <c r="F3" s="425"/>
      <c r="G3" s="425"/>
      <c r="H3" s="425"/>
    </row>
    <row r="4" spans="1:8" ht="28.5" customHeight="1">
      <c r="A4" s="512" t="s">
        <v>187</v>
      </c>
      <c r="B4" s="512"/>
      <c r="C4" s="512"/>
      <c r="D4" s="512"/>
      <c r="E4" s="512"/>
      <c r="F4" s="512"/>
      <c r="G4" s="512"/>
      <c r="H4" s="512"/>
    </row>
    <row r="5" spans="1:8" ht="45.75" customHeight="1">
      <c r="A5" s="513" t="s">
        <v>101</v>
      </c>
      <c r="B5" s="365" t="s">
        <v>7</v>
      </c>
      <c r="C5" s="365" t="s">
        <v>193</v>
      </c>
      <c r="D5" s="365"/>
      <c r="E5" s="363" t="s">
        <v>299</v>
      </c>
      <c r="F5" s="363"/>
      <c r="G5" s="363"/>
      <c r="H5" s="363"/>
    </row>
    <row r="6" spans="1:8" ht="65.25" customHeight="1">
      <c r="A6" s="514"/>
      <c r="B6" s="365"/>
      <c r="C6" s="178" t="s">
        <v>277</v>
      </c>
      <c r="D6" s="178" t="s">
        <v>310</v>
      </c>
      <c r="E6" s="65" t="s">
        <v>95</v>
      </c>
      <c r="F6" s="65" t="s">
        <v>91</v>
      </c>
      <c r="G6" s="66" t="s">
        <v>98</v>
      </c>
      <c r="H6" s="66" t="s">
        <v>99</v>
      </c>
    </row>
    <row r="7" spans="1:8" ht="30" customHeight="1">
      <c r="A7" s="116">
        <v>1</v>
      </c>
      <c r="B7" s="65">
        <v>2</v>
      </c>
      <c r="C7" s="116">
        <v>3</v>
      </c>
      <c r="D7" s="65">
        <v>4</v>
      </c>
      <c r="E7" s="116">
        <v>5</v>
      </c>
      <c r="F7" s="65">
        <v>6</v>
      </c>
      <c r="G7" s="116">
        <v>7</v>
      </c>
      <c r="H7" s="65">
        <v>8</v>
      </c>
    </row>
    <row r="8" spans="1:8" ht="28.5" customHeight="1">
      <c r="A8" s="499" t="s">
        <v>219</v>
      </c>
      <c r="B8" s="500"/>
      <c r="C8" s="500"/>
      <c r="D8" s="500"/>
      <c r="E8" s="500"/>
      <c r="F8" s="500"/>
      <c r="G8" s="500"/>
      <c r="H8" s="501"/>
    </row>
    <row r="9" spans="1:8" ht="59.25" customHeight="1">
      <c r="A9" s="117" t="s">
        <v>273</v>
      </c>
      <c r="B9" s="118">
        <v>6000</v>
      </c>
      <c r="C9" s="72">
        <f>SUM(C11:C12)</f>
        <v>0</v>
      </c>
      <c r="D9" s="72">
        <f>SUM(D11:D12)</f>
        <v>0</v>
      </c>
      <c r="E9" s="170">
        <f>SUM(E11:E12)</f>
        <v>0</v>
      </c>
      <c r="F9" s="171">
        <f>SUM(F11:F12)</f>
        <v>0</v>
      </c>
      <c r="G9" s="171">
        <f>F9-E9</f>
        <v>0</v>
      </c>
      <c r="H9" s="194" t="e">
        <f>(F9/E9)*100</f>
        <v>#DIV/0!</v>
      </c>
    </row>
    <row r="10" spans="1:8" ht="39.75" customHeight="1">
      <c r="A10" s="502" t="s">
        <v>166</v>
      </c>
      <c r="B10" s="503"/>
      <c r="C10" s="503"/>
      <c r="D10" s="503"/>
      <c r="E10" s="503"/>
      <c r="F10" s="503"/>
      <c r="G10" s="503"/>
      <c r="H10" s="504"/>
    </row>
    <row r="11" spans="1:8" ht="81" customHeight="1">
      <c r="A11" s="67" t="s">
        <v>167</v>
      </c>
      <c r="B11" s="118">
        <v>6010</v>
      </c>
      <c r="C11" s="73">
        <v>0</v>
      </c>
      <c r="D11" s="73"/>
      <c r="E11" s="73">
        <v>0</v>
      </c>
      <c r="F11" s="73"/>
      <c r="G11" s="72">
        <f t="shared" ref="G11:G12" si="0">F11-E11</f>
        <v>0</v>
      </c>
      <c r="H11" s="195" t="e">
        <f t="shared" ref="H11:H12" si="1">(F11/E11)*100</f>
        <v>#DIV/0!</v>
      </c>
    </row>
    <row r="12" spans="1:8" ht="63.75" customHeight="1">
      <c r="A12" s="67" t="s">
        <v>276</v>
      </c>
      <c r="B12" s="119">
        <v>6020</v>
      </c>
      <c r="C12" s="73">
        <v>0</v>
      </c>
      <c r="D12" s="73"/>
      <c r="E12" s="172">
        <v>0</v>
      </c>
      <c r="F12" s="173"/>
      <c r="G12" s="173">
        <f t="shared" si="0"/>
        <v>0</v>
      </c>
      <c r="H12" s="194" t="e">
        <f t="shared" si="1"/>
        <v>#DIV/0!</v>
      </c>
    </row>
    <row r="13" spans="1:8" ht="35.25" customHeight="1">
      <c r="A13" s="120"/>
      <c r="B13" s="121"/>
      <c r="C13" s="122"/>
      <c r="D13" s="122"/>
      <c r="E13" s="122"/>
      <c r="F13" s="122"/>
      <c r="G13" s="122"/>
      <c r="H13" s="123"/>
    </row>
    <row r="14" spans="1:8" ht="41.25" customHeight="1">
      <c r="A14" s="509" t="s">
        <v>322</v>
      </c>
      <c r="B14" s="510"/>
      <c r="C14" s="506" t="s">
        <v>89</v>
      </c>
      <c r="D14" s="506"/>
      <c r="E14" s="124"/>
      <c r="F14" s="507" t="s">
        <v>318</v>
      </c>
      <c r="G14" s="508"/>
      <c r="H14" s="508"/>
    </row>
    <row r="15" spans="1:8" ht="18.75">
      <c r="A15" s="57" t="s">
        <v>45</v>
      </c>
      <c r="B15" s="58"/>
      <c r="C15" s="505" t="s">
        <v>46</v>
      </c>
      <c r="D15" s="505"/>
      <c r="E15" s="58"/>
      <c r="F15" s="460" t="s">
        <v>115</v>
      </c>
      <c r="G15" s="460"/>
      <c r="H15" s="460"/>
    </row>
    <row r="16" spans="1:8">
      <c r="A16" s="125"/>
      <c r="B16" s="125"/>
      <c r="C16" s="125"/>
      <c r="D16" s="125"/>
      <c r="E16" s="125"/>
      <c r="F16" s="125"/>
      <c r="G16" s="125"/>
      <c r="H16" s="125"/>
    </row>
    <row r="17" spans="1:8">
      <c r="A17" s="125"/>
      <c r="B17" s="125"/>
      <c r="C17" s="125"/>
      <c r="D17" s="125"/>
      <c r="E17" s="125"/>
      <c r="F17" s="125"/>
      <c r="G17" s="125"/>
      <c r="H17" s="125"/>
    </row>
    <row r="18" spans="1:8" ht="3" customHeight="1">
      <c r="A18" s="125"/>
      <c r="B18" s="125"/>
      <c r="C18" s="125"/>
      <c r="D18" s="125"/>
      <c r="E18" s="125"/>
      <c r="F18" s="125"/>
      <c r="G18" s="125"/>
      <c r="H18" s="125"/>
    </row>
  </sheetData>
  <mergeCells count="14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  <mergeCell ref="A14:B14"/>
  </mergeCells>
  <pageMargins left="0.23622047244094491" right="0.15748031496062992" top="0.19685039370078741" bottom="0.19685039370078741" header="0.31496062992125984" footer="0.31496062992125984"/>
  <pageSetup paperSize="9" scale="85" orientation="landscape" r:id="rId1"/>
  <ignoredErrors>
    <ignoredError sqref="H11:H12 H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12</vt:i4>
      </vt:variant>
    </vt:vector>
  </HeadingPairs>
  <TitlesOfParts>
    <vt:vector size="22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*</cp:lastModifiedBy>
  <cp:lastPrinted>2024-05-09T07:33:38Z</cp:lastPrinted>
  <dcterms:created xsi:type="dcterms:W3CDTF">2003-03-13T16:00:22Z</dcterms:created>
  <dcterms:modified xsi:type="dcterms:W3CDTF">2024-07-19T10:51:08Z</dcterms:modified>
</cp:coreProperties>
</file>