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240" windowHeight="11790" tabRatio="915" firstSheet="1" activeTab="8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10" r:id="rId7"/>
    <sheet name="6.2. Інша інфо_2" sheetId="9" r:id="rId8"/>
    <sheet name="VII Статутн. капіт" sheetId="20" r:id="rId9"/>
    <sheet name="Розшифровка до Статутного" sheetId="2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7">'6.2. Інша інфо_2'!$A$1:$AF$54</definedName>
    <definedName name="_xlnm.Print_Area" localSheetId="0">'I. Фін результат'!$A$1:$I$103</definedName>
    <definedName name="_xlnm.Print_Area" localSheetId="4">'IV. Кап. інвестиції'!$A$1:$H$17</definedName>
    <definedName name="_xlnm.Print_Area" localSheetId="8">'VII Статутн. капіт'!$A$1:$H$18</definedName>
    <definedName name="_xlnm.Print_Area" localSheetId="2">'ІІ. Розр. з бюджетом'!$A$1:$H$49</definedName>
    <definedName name="_xlnm.Print_Area" localSheetId="5">'Розшифровка до капівидатків'!$A$1:$G$48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фінрезультати'!$A$1:$G$57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F17" i="19"/>
  <c r="D17"/>
  <c r="F51" i="21"/>
  <c r="G51"/>
  <c r="F41"/>
  <c r="G41"/>
  <c r="F40"/>
  <c r="G40"/>
  <c r="F31" l="1"/>
  <c r="G31"/>
  <c r="AD13" i="9"/>
  <c r="AF13" s="1"/>
  <c r="AC13"/>
  <c r="AB13"/>
  <c r="AA13"/>
  <c r="X13"/>
  <c r="W13"/>
  <c r="T13"/>
  <c r="S13"/>
  <c r="P13"/>
  <c r="O13"/>
  <c r="G12" i="23"/>
  <c r="F12"/>
  <c r="AD33" i="9"/>
  <c r="AC33"/>
  <c r="AB33"/>
  <c r="AA33"/>
  <c r="X33"/>
  <c r="W33"/>
  <c r="T33"/>
  <c r="S33"/>
  <c r="P33"/>
  <c r="O33"/>
  <c r="AD32"/>
  <c r="AC32"/>
  <c r="AB32"/>
  <c r="AA32"/>
  <c r="X32"/>
  <c r="W32"/>
  <c r="T32"/>
  <c r="S32"/>
  <c r="P32"/>
  <c r="O32"/>
  <c r="AD31"/>
  <c r="AC31"/>
  <c r="AB31"/>
  <c r="AA31"/>
  <c r="X31"/>
  <c r="W31"/>
  <c r="T31"/>
  <c r="S31"/>
  <c r="P31"/>
  <c r="O31"/>
  <c r="V23"/>
  <c r="AD23" s="1"/>
  <c r="AD24"/>
  <c r="AC24"/>
  <c r="AB24"/>
  <c r="AA24"/>
  <c r="X24"/>
  <c r="W24"/>
  <c r="T24"/>
  <c r="S24"/>
  <c r="P24"/>
  <c r="O24"/>
  <c r="AD18"/>
  <c r="AC18"/>
  <c r="AB18"/>
  <c r="AA18"/>
  <c r="X18"/>
  <c r="W18"/>
  <c r="T18"/>
  <c r="S18"/>
  <c r="P18"/>
  <c r="O18"/>
  <c r="AD20"/>
  <c r="AC20"/>
  <c r="AB20"/>
  <c r="AA20"/>
  <c r="X20"/>
  <c r="W20"/>
  <c r="T20"/>
  <c r="S20"/>
  <c r="P20"/>
  <c r="O20"/>
  <c r="AD19"/>
  <c r="AC19"/>
  <c r="AB19"/>
  <c r="AA19"/>
  <c r="X19"/>
  <c r="W19"/>
  <c r="T19"/>
  <c r="S19"/>
  <c r="P19"/>
  <c r="O19"/>
  <c r="AD21"/>
  <c r="AC21"/>
  <c r="AB21"/>
  <c r="AA21"/>
  <c r="X21"/>
  <c r="W21"/>
  <c r="T21"/>
  <c r="S21"/>
  <c r="P21"/>
  <c r="O21"/>
  <c r="AD11"/>
  <c r="AC11"/>
  <c r="AB11"/>
  <c r="AA11"/>
  <c r="X11"/>
  <c r="W11"/>
  <c r="T11"/>
  <c r="S11"/>
  <c r="P11"/>
  <c r="O11"/>
  <c r="AD12"/>
  <c r="AC12"/>
  <c r="AB12"/>
  <c r="AA12"/>
  <c r="X12"/>
  <c r="W12"/>
  <c r="T12"/>
  <c r="S12"/>
  <c r="P12"/>
  <c r="O12"/>
  <c r="Z34"/>
  <c r="Y34"/>
  <c r="R34"/>
  <c r="Q34"/>
  <c r="N34"/>
  <c r="M34"/>
  <c r="AD30"/>
  <c r="AC30"/>
  <c r="AB30"/>
  <c r="AA30"/>
  <c r="X30"/>
  <c r="W30"/>
  <c r="T30"/>
  <c r="S30"/>
  <c r="P30"/>
  <c r="O30"/>
  <c r="AD29"/>
  <c r="AC29"/>
  <c r="AB29"/>
  <c r="AA29"/>
  <c r="X29"/>
  <c r="W29"/>
  <c r="T29"/>
  <c r="S29"/>
  <c r="P29"/>
  <c r="O29"/>
  <c r="AD28"/>
  <c r="AC28"/>
  <c r="AB28"/>
  <c r="AA28"/>
  <c r="X28"/>
  <c r="W28"/>
  <c r="T28"/>
  <c r="S28"/>
  <c r="P28"/>
  <c r="O28"/>
  <c r="AB27"/>
  <c r="AA27"/>
  <c r="V27"/>
  <c r="AD27" s="1"/>
  <c r="U27"/>
  <c r="AC27" s="1"/>
  <c r="T27"/>
  <c r="S27"/>
  <c r="P27"/>
  <c r="O27"/>
  <c r="AD26"/>
  <c r="AC26"/>
  <c r="AB26"/>
  <c r="AA26"/>
  <c r="X26"/>
  <c r="W26"/>
  <c r="T26"/>
  <c r="S26"/>
  <c r="P26"/>
  <c r="O26"/>
  <c r="AD25"/>
  <c r="AC25"/>
  <c r="AB25"/>
  <c r="AA25"/>
  <c r="X25"/>
  <c r="W25"/>
  <c r="T25"/>
  <c r="S25"/>
  <c r="P25"/>
  <c r="O25"/>
  <c r="AB23"/>
  <c r="AA23"/>
  <c r="U23"/>
  <c r="AC23" s="1"/>
  <c r="T23"/>
  <c r="S23"/>
  <c r="P23"/>
  <c r="O23"/>
  <c r="AD22"/>
  <c r="AC22"/>
  <c r="AB22"/>
  <c r="AA22"/>
  <c r="X22"/>
  <c r="W22"/>
  <c r="T22"/>
  <c r="S22"/>
  <c r="P22"/>
  <c r="O22"/>
  <c r="AD17"/>
  <c r="AC17"/>
  <c r="AB17"/>
  <c r="AA17"/>
  <c r="X17"/>
  <c r="W17"/>
  <c r="T17"/>
  <c r="S17"/>
  <c r="P17"/>
  <c r="O17"/>
  <c r="AD16"/>
  <c r="AC16"/>
  <c r="AB16"/>
  <c r="AA16"/>
  <c r="X16"/>
  <c r="W16"/>
  <c r="T16"/>
  <c r="S16"/>
  <c r="P16"/>
  <c r="O16"/>
  <c r="AB15"/>
  <c r="AA15"/>
  <c r="V15"/>
  <c r="AD15" s="1"/>
  <c r="U15"/>
  <c r="AC15" s="1"/>
  <c r="T15"/>
  <c r="S15"/>
  <c r="P15"/>
  <c r="O15"/>
  <c r="AD14"/>
  <c r="AC14"/>
  <c r="AB14"/>
  <c r="AA14"/>
  <c r="X14"/>
  <c r="W14"/>
  <c r="T14"/>
  <c r="S14"/>
  <c r="P14"/>
  <c r="O14"/>
  <c r="AD10"/>
  <c r="AC10"/>
  <c r="AB10"/>
  <c r="AA10"/>
  <c r="X10"/>
  <c r="W10"/>
  <c r="T10"/>
  <c r="S10"/>
  <c r="P10"/>
  <c r="O10"/>
  <c r="AB9"/>
  <c r="AA9"/>
  <c r="V9"/>
  <c r="U9"/>
  <c r="T9"/>
  <c r="S9"/>
  <c r="P9"/>
  <c r="O9"/>
  <c r="F43" i="23"/>
  <c r="F42"/>
  <c r="G42"/>
  <c r="F29"/>
  <c r="G29"/>
  <c r="AE13" i="9" l="1"/>
  <c r="U34"/>
  <c r="O34"/>
  <c r="S34"/>
  <c r="AE33"/>
  <c r="AF31"/>
  <c r="AE32"/>
  <c r="AF33"/>
  <c r="AF32"/>
  <c r="AF20"/>
  <c r="AF18"/>
  <c r="AE24"/>
  <c r="AE31"/>
  <c r="AA34"/>
  <c r="V34"/>
  <c r="AF24"/>
  <c r="AE18"/>
  <c r="AE20"/>
  <c r="AF21"/>
  <c r="AE19"/>
  <c r="AF19"/>
  <c r="AE21"/>
  <c r="AF11"/>
  <c r="AE12"/>
  <c r="AE11"/>
  <c r="AE10"/>
  <c r="AE14"/>
  <c r="AE16"/>
  <c r="AE17"/>
  <c r="AE22"/>
  <c r="AE25"/>
  <c r="AE26"/>
  <c r="AE28"/>
  <c r="AE29"/>
  <c r="AE30"/>
  <c r="AF12"/>
  <c r="AF10"/>
  <c r="AF14"/>
  <c r="AF16"/>
  <c r="AF17"/>
  <c r="AF22"/>
  <c r="AF25"/>
  <c r="AF26"/>
  <c r="AF28"/>
  <c r="AF29"/>
  <c r="AF30"/>
  <c r="X34"/>
  <c r="AE15"/>
  <c r="AF15"/>
  <c r="AE23"/>
  <c r="AF23"/>
  <c r="AE27"/>
  <c r="AF27"/>
  <c r="W9"/>
  <c r="AC9"/>
  <c r="W23"/>
  <c r="X9"/>
  <c r="AD9"/>
  <c r="X15"/>
  <c r="X23"/>
  <c r="X27"/>
  <c r="P34"/>
  <c r="T34"/>
  <c r="AB34"/>
  <c r="AD34"/>
  <c r="W15"/>
  <c r="W27"/>
  <c r="AC34"/>
  <c r="U35" s="1"/>
  <c r="Z35" l="1"/>
  <c r="AE34"/>
  <c r="W34"/>
  <c r="N35"/>
  <c r="AF9"/>
  <c r="AE9"/>
  <c r="Q35"/>
  <c r="AF34"/>
  <c r="Y35"/>
  <c r="M35"/>
  <c r="R35"/>
  <c r="V35"/>
  <c r="AD35" l="1"/>
  <c r="AC35"/>
  <c r="C37" i="23" l="1"/>
  <c r="C32"/>
  <c r="C14"/>
  <c r="C8"/>
  <c r="C7" i="3"/>
  <c r="C40" i="19"/>
  <c r="C36"/>
  <c r="C27"/>
  <c r="C19"/>
  <c r="C43" s="1"/>
  <c r="E9"/>
  <c r="C17"/>
  <c r="C9"/>
  <c r="F21" i="21"/>
  <c r="G21"/>
  <c r="C46"/>
  <c r="C36"/>
  <c r="C33"/>
  <c r="C25"/>
  <c r="C6"/>
  <c r="C99" i="2"/>
  <c r="C91"/>
  <c r="C90"/>
  <c r="C88"/>
  <c r="C87"/>
  <c r="C71"/>
  <c r="C68"/>
  <c r="C56"/>
  <c r="C52"/>
  <c r="C82" s="1"/>
  <c r="C44"/>
  <c r="C23"/>
  <c r="C13"/>
  <c r="C83" s="1"/>
  <c r="C6" i="23" l="1"/>
  <c r="C22" i="2"/>
  <c r="C63" s="1"/>
  <c r="F52" i="21"/>
  <c r="G52"/>
  <c r="F50"/>
  <c r="G50"/>
  <c r="C86" i="2" l="1"/>
  <c r="C92" s="1"/>
  <c r="C74"/>
  <c r="C79" s="1"/>
  <c r="G35" i="23"/>
  <c r="F35"/>
  <c r="F30"/>
  <c r="G30"/>
  <c r="F28"/>
  <c r="G28"/>
  <c r="F27"/>
  <c r="G27"/>
  <c r="F26"/>
  <c r="G26"/>
  <c r="F25"/>
  <c r="G25"/>
  <c r="F24"/>
  <c r="G24"/>
  <c r="F23"/>
  <c r="G23"/>
  <c r="F22"/>
  <c r="G22"/>
  <c r="G49" i="21" l="1"/>
  <c r="F49"/>
  <c r="G23"/>
  <c r="F23"/>
  <c r="G22"/>
  <c r="F22"/>
  <c r="C18" i="10"/>
  <c r="C9" i="20"/>
  <c r="C25" i="10"/>
  <c r="C24"/>
  <c r="C23"/>
  <c r="C14"/>
  <c r="C10"/>
  <c r="G33" i="19"/>
  <c r="H33"/>
  <c r="C22" i="10" l="1"/>
  <c r="G12" i="2"/>
  <c r="H12"/>
  <c r="E46" i="21" l="1"/>
  <c r="D46"/>
  <c r="G73" i="2" l="1"/>
  <c r="G65"/>
  <c r="I25" i="10"/>
  <c r="I24"/>
  <c r="I23"/>
  <c r="G37"/>
  <c r="G11" i="20"/>
  <c r="H31" i="19"/>
  <c r="G31"/>
  <c r="H29"/>
  <c r="G29"/>
  <c r="H28"/>
  <c r="G28"/>
  <c r="G35" i="21" l="1"/>
  <c r="F35"/>
  <c r="G34"/>
  <c r="F34"/>
  <c r="G32"/>
  <c r="F32"/>
  <c r="G30"/>
  <c r="F30"/>
  <c r="G29"/>
  <c r="F29"/>
  <c r="G28"/>
  <c r="F28"/>
  <c r="G27"/>
  <c r="F27"/>
  <c r="G26"/>
  <c r="F26"/>
  <c r="G24"/>
  <c r="F24"/>
  <c r="G20"/>
  <c r="F20"/>
  <c r="G19"/>
  <c r="F19"/>
  <c r="G18"/>
  <c r="F18"/>
  <c r="G17"/>
  <c r="F17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48"/>
  <c r="F48"/>
  <c r="G47"/>
  <c r="F47"/>
  <c r="G45"/>
  <c r="F45"/>
  <c r="G44"/>
  <c r="F44"/>
  <c r="G43"/>
  <c r="F43"/>
  <c r="G42"/>
  <c r="F42"/>
  <c r="G39"/>
  <c r="F39"/>
  <c r="G38"/>
  <c r="F38"/>
  <c r="G37"/>
  <c r="F37"/>
  <c r="G70" i="2"/>
  <c r="E36" i="21"/>
  <c r="E6"/>
  <c r="E33"/>
  <c r="E25"/>
  <c r="G41" i="23"/>
  <c r="F41"/>
  <c r="G40"/>
  <c r="F40"/>
  <c r="G39"/>
  <c r="F39"/>
  <c r="G38"/>
  <c r="F38"/>
  <c r="G34"/>
  <c r="F34"/>
  <c r="G33"/>
  <c r="F33"/>
  <c r="G31"/>
  <c r="F31"/>
  <c r="G21"/>
  <c r="F21"/>
  <c r="G20"/>
  <c r="F20"/>
  <c r="G19"/>
  <c r="F19"/>
  <c r="G18"/>
  <c r="F18"/>
  <c r="G17"/>
  <c r="F17"/>
  <c r="G16"/>
  <c r="F16"/>
  <c r="G13"/>
  <c r="G11"/>
  <c r="F11" l="1"/>
  <c r="G10"/>
  <c r="F10"/>
  <c r="G9"/>
  <c r="F9"/>
  <c r="E14" l="1"/>
  <c r="D32"/>
  <c r="E32"/>
  <c r="E37" l="1"/>
  <c r="D37"/>
  <c r="E8"/>
  <c r="E6" l="1"/>
  <c r="D37" i="10" l="1"/>
  <c r="D14" i="23" l="1"/>
  <c r="G15"/>
  <c r="F15"/>
  <c r="D8"/>
  <c r="E7" i="3"/>
  <c r="E40" i="19"/>
  <c r="E36"/>
  <c r="E27"/>
  <c r="E19"/>
  <c r="G53" i="21"/>
  <c r="F53"/>
  <c r="D36"/>
  <c r="D33"/>
  <c r="D25"/>
  <c r="D6"/>
  <c r="E99" i="2"/>
  <c r="E91"/>
  <c r="E90"/>
  <c r="E88"/>
  <c r="E87"/>
  <c r="E71"/>
  <c r="E68"/>
  <c r="E56"/>
  <c r="E52"/>
  <c r="E44"/>
  <c r="E23"/>
  <c r="E13"/>
  <c r="E22" s="1"/>
  <c r="D6" i="23" l="1"/>
  <c r="E82" i="2"/>
  <c r="E43" i="19"/>
  <c r="E63" i="2"/>
  <c r="E86" s="1"/>
  <c r="E92" s="1"/>
  <c r="E83"/>
  <c r="F25" i="21"/>
  <c r="G25"/>
  <c r="F36"/>
  <c r="G36"/>
  <c r="G33"/>
  <c r="F33"/>
  <c r="G46"/>
  <c r="F46"/>
  <c r="G8" i="23"/>
  <c r="F8"/>
  <c r="E74" i="2" l="1"/>
  <c r="E79" s="1"/>
  <c r="E17" i="19" s="1"/>
  <c r="I18" i="10"/>
  <c r="F18"/>
  <c r="K34" l="1"/>
  <c r="K35"/>
  <c r="L34"/>
  <c r="L35"/>
  <c r="M34"/>
  <c r="M35"/>
  <c r="N34"/>
  <c r="N35"/>
  <c r="O34"/>
  <c r="O35"/>
  <c r="L37"/>
  <c r="K37"/>
  <c r="J34"/>
  <c r="J35"/>
  <c r="J37"/>
  <c r="O36"/>
  <c r="N36"/>
  <c r="M36"/>
  <c r="L36"/>
  <c r="K36"/>
  <c r="J36"/>
  <c r="F25"/>
  <c r="F24"/>
  <c r="F23"/>
  <c r="I14"/>
  <c r="F14"/>
  <c r="I10"/>
  <c r="I22" s="1"/>
  <c r="F10"/>
  <c r="F22" s="1"/>
  <c r="M37" l="1"/>
  <c r="C22" i="25"/>
  <c r="C19"/>
  <c r="C16"/>
  <c r="C13"/>
  <c r="C9"/>
  <c r="C7"/>
  <c r="G20" l="1"/>
  <c r="E22"/>
  <c r="D22"/>
  <c r="F20"/>
  <c r="E19"/>
  <c r="D19"/>
  <c r="E16"/>
  <c r="D16"/>
  <c r="F10"/>
  <c r="E9"/>
  <c r="D9"/>
  <c r="D27" i="19"/>
  <c r="F27"/>
  <c r="H30"/>
  <c r="H32"/>
  <c r="H34"/>
  <c r="G27" l="1"/>
  <c r="H27"/>
  <c r="F9" i="25"/>
  <c r="G19"/>
  <c r="G22"/>
  <c r="F22"/>
  <c r="F19"/>
  <c r="G23" l="1"/>
  <c r="F23"/>
  <c r="G17"/>
  <c r="F17"/>
  <c r="G16"/>
  <c r="F16"/>
  <c r="G14"/>
  <c r="F14"/>
  <c r="E13"/>
  <c r="D13"/>
  <c r="G10"/>
  <c r="G8"/>
  <c r="F8"/>
  <c r="E7"/>
  <c r="D7"/>
  <c r="G13" l="1"/>
  <c r="G9"/>
  <c r="G7"/>
  <c r="F7"/>
  <c r="F13"/>
  <c r="G7" i="24" l="1"/>
  <c r="G8"/>
  <c r="G9"/>
  <c r="G10"/>
  <c r="G11"/>
  <c r="G12"/>
  <c r="F7"/>
  <c r="F8"/>
  <c r="F9"/>
  <c r="F10"/>
  <c r="F11"/>
  <c r="F12"/>
  <c r="E6"/>
  <c r="D6"/>
  <c r="G6" l="1"/>
  <c r="F6"/>
  <c r="G7" i="23" l="1"/>
  <c r="G14"/>
  <c r="G32"/>
  <c r="G36"/>
  <c r="G37"/>
  <c r="G44"/>
  <c r="G6"/>
  <c r="F7"/>
  <c r="F13"/>
  <c r="F14"/>
  <c r="F32"/>
  <c r="F36"/>
  <c r="F37"/>
  <c r="F44"/>
  <c r="F6"/>
  <c r="F6" i="21"/>
  <c r="G6"/>
  <c r="G25" i="19" l="1"/>
  <c r="H25"/>
  <c r="D36" l="1"/>
  <c r="F36"/>
  <c r="D9" i="20"/>
  <c r="E9"/>
  <c r="F9"/>
  <c r="H12"/>
  <c r="H11"/>
  <c r="T47" i="9"/>
  <c r="R47"/>
  <c r="P47"/>
  <c r="N44"/>
  <c r="N46"/>
  <c r="L47"/>
  <c r="J47"/>
  <c r="H47"/>
  <c r="F47"/>
  <c r="F13" i="2"/>
  <c r="F52"/>
  <c r="F56"/>
  <c r="D87"/>
  <c r="F88"/>
  <c r="F90"/>
  <c r="F91"/>
  <c r="F87"/>
  <c r="G8" i="3"/>
  <c r="H8"/>
  <c r="G9"/>
  <c r="H9"/>
  <c r="G10"/>
  <c r="H10"/>
  <c r="G11"/>
  <c r="H11"/>
  <c r="G12"/>
  <c r="H12"/>
  <c r="G13"/>
  <c r="H13"/>
  <c r="D7"/>
  <c r="F7"/>
  <c r="H7" s="1"/>
  <c r="D40" i="19"/>
  <c r="F40"/>
  <c r="D19"/>
  <c r="F19"/>
  <c r="H20"/>
  <c r="H21"/>
  <c r="H22"/>
  <c r="H23"/>
  <c r="H24"/>
  <c r="H26"/>
  <c r="H35"/>
  <c r="H37"/>
  <c r="H38"/>
  <c r="H39"/>
  <c r="H41"/>
  <c r="H42"/>
  <c r="H10"/>
  <c r="H11"/>
  <c r="H12"/>
  <c r="H13"/>
  <c r="H14"/>
  <c r="H15"/>
  <c r="H16"/>
  <c r="D9"/>
  <c r="F9"/>
  <c r="D91" i="2"/>
  <c r="D90"/>
  <c r="D88"/>
  <c r="G57"/>
  <c r="G58"/>
  <c r="G59"/>
  <c r="G60"/>
  <c r="G61"/>
  <c r="G62"/>
  <c r="G54"/>
  <c r="G55"/>
  <c r="G53"/>
  <c r="G48"/>
  <c r="H95"/>
  <c r="H96"/>
  <c r="H97"/>
  <c r="H98"/>
  <c r="F99"/>
  <c r="H99" s="1"/>
  <c r="H94"/>
  <c r="F44"/>
  <c r="H14"/>
  <c r="H15"/>
  <c r="H16"/>
  <c r="H17"/>
  <c r="H18"/>
  <c r="H19"/>
  <c r="H20"/>
  <c r="H21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5"/>
  <c r="H46"/>
  <c r="H47"/>
  <c r="H48"/>
  <c r="H49"/>
  <c r="H50"/>
  <c r="H51"/>
  <c r="H53"/>
  <c r="H54"/>
  <c r="H55"/>
  <c r="H57"/>
  <c r="H58"/>
  <c r="H59"/>
  <c r="H60"/>
  <c r="H61"/>
  <c r="H62"/>
  <c r="H64"/>
  <c r="H65"/>
  <c r="H66"/>
  <c r="H67"/>
  <c r="H69"/>
  <c r="H70"/>
  <c r="H72"/>
  <c r="H73"/>
  <c r="H75"/>
  <c r="H76"/>
  <c r="H77"/>
  <c r="H78"/>
  <c r="H80"/>
  <c r="H81"/>
  <c r="H84"/>
  <c r="D44"/>
  <c r="D71"/>
  <c r="F71"/>
  <c r="D68"/>
  <c r="F68"/>
  <c r="D56"/>
  <c r="D52"/>
  <c r="G84"/>
  <c r="D99"/>
  <c r="G98"/>
  <c r="G97"/>
  <c r="G96"/>
  <c r="G95"/>
  <c r="G94"/>
  <c r="D13"/>
  <c r="D23"/>
  <c r="F23"/>
  <c r="G24" i="19"/>
  <c r="G42"/>
  <c r="G38"/>
  <c r="G37"/>
  <c r="G35"/>
  <c r="G26"/>
  <c r="G23"/>
  <c r="G22"/>
  <c r="G21"/>
  <c r="G20"/>
  <c r="G16"/>
  <c r="G15"/>
  <c r="G14"/>
  <c r="G13"/>
  <c r="G12"/>
  <c r="G11"/>
  <c r="G10"/>
  <c r="G81" i="2"/>
  <c r="G80"/>
  <c r="G78"/>
  <c r="G75"/>
  <c r="G69"/>
  <c r="G67"/>
  <c r="G66"/>
  <c r="G64"/>
  <c r="G51"/>
  <c r="G50"/>
  <c r="G49"/>
  <c r="G47"/>
  <c r="G46"/>
  <c r="G45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1"/>
  <c r="G20"/>
  <c r="G19"/>
  <c r="G18"/>
  <c r="G17"/>
  <c r="G16"/>
  <c r="G15"/>
  <c r="G14"/>
  <c r="H9" i="20" l="1"/>
  <c r="F43" i="19"/>
  <c r="H43" s="1"/>
  <c r="G88" i="2"/>
  <c r="H88"/>
  <c r="N47" i="9"/>
  <c r="H90" i="2"/>
  <c r="H36" i="19"/>
  <c r="G56" i="2"/>
  <c r="H56"/>
  <c r="H87"/>
  <c r="G9" i="19"/>
  <c r="H40"/>
  <c r="D43"/>
  <c r="G9" i="20"/>
  <c r="G7" i="3"/>
  <c r="G19" i="19"/>
  <c r="H19"/>
  <c r="H9"/>
  <c r="G36"/>
  <c r="H89" i="2"/>
  <c r="H23"/>
  <c r="G87"/>
  <c r="H13"/>
  <c r="G71"/>
  <c r="H91"/>
  <c r="D82"/>
  <c r="G68"/>
  <c r="G89"/>
  <c r="H68"/>
  <c r="H44"/>
  <c r="H71"/>
  <c r="F83"/>
  <c r="G99"/>
  <c r="F82"/>
  <c r="H52"/>
  <c r="G91"/>
  <c r="G44"/>
  <c r="G23"/>
  <c r="D83"/>
  <c r="G13"/>
  <c r="F22"/>
  <c r="D22"/>
  <c r="D63" s="1"/>
  <c r="G52"/>
  <c r="G43" i="19" l="1"/>
  <c r="G83" i="2"/>
  <c r="H82"/>
  <c r="G82"/>
  <c r="H83"/>
  <c r="D74"/>
  <c r="D79" s="1"/>
  <c r="D86"/>
  <c r="D92" s="1"/>
  <c r="F63"/>
  <c r="G22"/>
  <c r="H22"/>
  <c r="F86" l="1"/>
  <c r="G63"/>
  <c r="H63"/>
  <c r="F74"/>
  <c r="F92" l="1"/>
  <c r="G86"/>
  <c r="H86"/>
  <c r="G74"/>
  <c r="F79"/>
  <c r="H74"/>
  <c r="H79" l="1"/>
  <c r="G79"/>
  <c r="H92"/>
  <c r="G92"/>
</calcChain>
</file>

<file path=xl/sharedStrings.xml><?xml version="1.0" encoding="utf-8"?>
<sst xmlns="http://schemas.openxmlformats.org/spreadsheetml/2006/main" count="669" uniqueCount="348">
  <si>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</si>
  <si>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</si>
  <si>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</si>
  <si>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</si>
  <si>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</si>
  <si>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</si>
  <si>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</si>
  <si>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</si>
  <si>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</si>
  <si>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</si>
  <si>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</si>
  <si>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</si>
  <si>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</si>
  <si>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</si>
  <si>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</si>
  <si>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</si>
  <si>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</si>
  <si>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</si>
  <si>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</si>
  <si>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</si>
  <si>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</si>
  <si>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</si>
  <si>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</si>
  <si>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</si>
  <si>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</si>
  <si>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</si>
  <si>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</si>
  <si>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</si>
  <si>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</si>
  <si>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</si>
  <si>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</si>
  <si>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</si>
  <si>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</si>
  <si>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</si>
  <si>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</si>
  <si>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</si>
  <si>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</si>
  <si>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</si>
  <si>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</si>
  <si>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</si>
  <si>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</si>
  <si>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</si>
  <si>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</si>
  <si>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</si>
  <si>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</si>
  <si>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</si>
  <si>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</si>
  <si>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</si>
  <si>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</si>
  <si>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</si>
  <si>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</si>
  <si>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</si>
  <si>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</si>
  <si>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</si>
  <si>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</si>
  <si>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</si>
  <si>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</si>
  <si>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</si>
  <si>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</si>
  <si>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інші адміністративні витрати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</si>
  <si>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</si>
  <si>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</si>
  <si>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</si>
  <si>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</si>
  <si>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на збут (розшифрувати)</t>
  </si>
  <si>
    <t>Інші джерела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</si>
  <si>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</si>
  <si>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</si>
  <si>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</si>
  <si>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</si>
  <si>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</si>
  <si>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</si>
  <si>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</si>
  <si>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</si>
  <si>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</si>
  <si>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</si>
  <si>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</si>
  <si>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</si>
  <si>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</si>
  <si>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</si>
  <si>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</si>
  <si>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</si>
  <si>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</si>
  <si>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</si>
  <si>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</si>
  <si>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</si>
  <si>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</si>
  <si>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</si>
  <si>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</si>
  <si>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</si>
  <si>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</si>
  <si>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</si>
  <si>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</si>
  <si>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</si>
  <si>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</si>
  <si>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</si>
  <si>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</si>
  <si>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</si>
  <si>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</si>
  <si>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</si>
  <si>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</si>
  <si>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</si>
  <si>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</si>
  <si>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</si>
  <si>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</si>
  <si>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</si>
  <si>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</si>
  <si>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</si>
  <si>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</si>
  <si>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</si>
  <si>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</si>
  <si>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</si>
  <si>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</si>
  <si>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</si>
  <si>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</si>
  <si>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</si>
  <si>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</si>
  <si>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</si>
  <si>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</si>
  <si>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</si>
  <si>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</si>
  <si>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</si>
  <si>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</si>
  <si>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</si>
  <si>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</si>
  <si>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</si>
  <si>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</si>
  <si>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</si>
  <si>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</si>
  <si>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</si>
  <si>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</si>
  <si>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</si>
  <si>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</si>
  <si>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</si>
  <si>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</si>
  <si>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</si>
  <si>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</si>
  <si>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</si>
  <si>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</si>
  <si>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</si>
  <si>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</si>
  <si>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</si>
  <si>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</si>
  <si>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</si>
  <si>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</si>
  <si>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</si>
  <si>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</si>
  <si>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</si>
  <si>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</si>
  <si>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</si>
  <si>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</si>
  <si>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</si>
  <si>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</si>
  <si>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</si>
  <si>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</si>
  <si>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</si>
  <si>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</si>
  <si>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</si>
  <si>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</si>
  <si>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</si>
  <si>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</si>
  <si>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</si>
  <si>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</si>
  <si>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</si>
  <si>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Поповнення статуного капіталу підприємства</t>
  </si>
  <si>
    <t>Направлення коштів на: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</si>
  <si>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</si>
  <si>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</si>
  <si>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</si>
  <si>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</si>
  <si>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</si>
  <si>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</si>
  <si>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</si>
  <si>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</si>
  <si>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</si>
  <si>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</si>
  <si>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</si>
  <si>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</si>
  <si>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</si>
  <si>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</si>
  <si>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</si>
  <si>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</si>
  <si>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</si>
  <si>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</si>
  <si>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</si>
  <si>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</si>
  <si>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тис.грн</t>
  </si>
  <si>
    <t>_________________________</t>
  </si>
  <si>
    <t>тис.грн (без ПДВ)</t>
  </si>
  <si>
    <t>________________________________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</si>
  <si>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</si>
  <si>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</si>
  <si>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</si>
  <si>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</si>
  <si>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</si>
  <si>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</si>
  <si>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Інші операційні витрати, 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</si>
  <si>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</si>
  <si>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</si>
  <si>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</si>
  <si>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</si>
  <si>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</si>
  <si>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</si>
  <si>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</si>
  <si>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</si>
  <si>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</si>
  <si>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</si>
  <si>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</si>
  <si>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</si>
  <si>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</si>
  <si>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</si>
  <si>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</si>
  <si>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</si>
  <si>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</si>
  <si>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</si>
  <si>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</si>
  <si>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</si>
  <si>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</si>
  <si>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</si>
  <si>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</si>
  <si>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</si>
  <si>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</si>
  <si>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</si>
  <si>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</si>
  <si>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</si>
  <si>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</si>
  <si>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</si>
  <si>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</si>
  <si>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</si>
  <si>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</si>
  <si>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</si>
  <si>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</si>
  <si>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(тис.грн)</t>
  </si>
  <si>
    <t>інші  (штрафи, пені, неустойки) (розшифрувати)</t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</si>
  <si>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</si>
  <si>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відхилення (+,-)</t>
  </si>
  <si>
    <t xml:space="preserve">ПРО ВИКОНАННЯ ПОКАЗНИКІВ ФІНАНСОВОГО ПЛАНУ КП "МІСЬКИЙ ЛІКУВАЛЬНО-ДІАГНОСТИЧНИЙ ЦЕНТР" </t>
  </si>
  <si>
    <t>Директор КП “МЛДЦ”</t>
  </si>
  <si>
    <t>столи, стільці, шафи, жалюзі, тумби, ваги та ін.</t>
  </si>
  <si>
    <t xml:space="preserve">                     (ініціали, прізвище)    </t>
  </si>
  <si>
    <t>КП "МІСЬКИЙ ЛІКУВАЛЬНО-ДІАГНОСТИЧНИЙ ЦЕНТР"</t>
  </si>
  <si>
    <t>надання медичних послуг пільговим категоріям населення міста Вінниці за рахунок ДСП ВМР</t>
  </si>
  <si>
    <t>надання медичних послуг застрахованим особам СК "Місто" та інших страхових компаній</t>
  </si>
  <si>
    <t>Придбання (виготовлення) інших необоротних матеріальних активів, усього, у тому числі:</t>
  </si>
  <si>
    <t>придбання та оновлення необоротних активів (комплект обладнання на проведення досліджень методом ІФА)</t>
  </si>
  <si>
    <t>касовий апарат</t>
  </si>
  <si>
    <t>водонагрівач електричний</t>
  </si>
  <si>
    <t>витрати на водопостачання і водовідведення</t>
  </si>
  <si>
    <t xml:space="preserve">витрати на охорону </t>
  </si>
  <si>
    <t>витрати на вимірювання зони зовнішнього опромінювання медичних працівників</t>
  </si>
  <si>
    <t>витрати на підвищення кваліфікації персоналу</t>
  </si>
  <si>
    <t>витрати на послуги з дератизації та дезинсекції</t>
  </si>
  <si>
    <t>витрати на послуги зв'язку, інтернет резервований</t>
  </si>
  <si>
    <t>витрати на страхування майна</t>
  </si>
  <si>
    <t>витрати на утилізацію небезпечних відходів</t>
  </si>
  <si>
    <t>витрати на пільгові пенсії</t>
  </si>
  <si>
    <t>витрати на земельний податок</t>
  </si>
  <si>
    <t>витрати на вивіз сміття</t>
  </si>
  <si>
    <t>витрати на періодику</t>
  </si>
  <si>
    <t>списання матеріалів</t>
  </si>
  <si>
    <t>витрати на оплату за розрахунково-касове обслуговування</t>
  </si>
  <si>
    <t>витрати на пожежне спостереження</t>
  </si>
  <si>
    <t>витрати матеріалів на спільну діяльність</t>
  </si>
  <si>
    <t>дохід від реалізації шприців, б/у дзеркал</t>
  </si>
  <si>
    <t>доходи від оренди майна</t>
  </si>
  <si>
    <t>інші доходи (дохід від безоплатно одержаних основних засобів в частині амортизаційних відрахувань)</t>
  </si>
  <si>
    <t>витрати на оренду основних засобів</t>
  </si>
  <si>
    <t>витрати на чистку килимів (компанія "Чисте місто")</t>
  </si>
  <si>
    <t>витрати за надання доступу до онлайн-сервісу E-tender.ua з правом користування програмною продукцією</t>
  </si>
  <si>
    <t>витрати по ремонту орендованого автомобільного транспорту</t>
  </si>
  <si>
    <t>витрати на запчастини для орендованого автомобільного транспорту</t>
  </si>
  <si>
    <t xml:space="preserve">нарахування на преміальні виплати та виплати згідно листків непрацездатності </t>
  </si>
  <si>
    <t>преміювання до свят</t>
  </si>
  <si>
    <t>відшкодування  згідно листків непрацездатності (5 днів)</t>
  </si>
  <si>
    <t>надання медичних послуг</t>
  </si>
  <si>
    <t>витрати на розміщення та публікацію інформаційних матеріалів</t>
  </si>
  <si>
    <t>за 1 півріччя 2022 року</t>
  </si>
  <si>
    <t>Факт за 1 півріччя 2022 року</t>
  </si>
  <si>
    <t>витрати на охорону праці, техніку безпеки</t>
  </si>
  <si>
    <t>витрати на прибирання території</t>
  </si>
  <si>
    <t>витрати на паливно-мастильні матеріали для орендованого автомобіля</t>
  </si>
  <si>
    <t>реалізація матеріалів та послуг для спільної діяльності</t>
  </si>
  <si>
    <t>фінансова підтримка комунальних підприємств охорони здоров'я (кошти бюджету ВМТГ на виконання заходів програми "Здоров'я вінничан на 2022-2024 роки)</t>
  </si>
  <si>
    <t>система безперебійного живлення, 6 шт., 1 шт.</t>
  </si>
  <si>
    <t>електроконвектор, 4 шт.</t>
  </si>
  <si>
    <t>касета MAMORAY CASSETTE, 2 шт.</t>
  </si>
  <si>
    <t>комплект (клавіатура+ миша), 5 шт</t>
  </si>
  <si>
    <t>подовжувач на катушці</t>
  </si>
  <si>
    <t>світильник, 3 шт.</t>
  </si>
  <si>
    <t>вішалка для одягу, 3 шт.</t>
  </si>
  <si>
    <t>металошукач</t>
  </si>
  <si>
    <t>маршрутизатор</t>
  </si>
  <si>
    <t>впровадження системи "IPCall.LAB.prn"</t>
  </si>
  <si>
    <t>витрати на послуги паталогоанатомічного бюро</t>
  </si>
  <si>
    <t>безповоротна фінансова допомога</t>
  </si>
  <si>
    <t>дохід від безоплатно отриманих реагентів, дезинфікуючих засобів</t>
  </si>
  <si>
    <t>перерахунок ПДВ</t>
  </si>
  <si>
    <t>за 1 півріччя 2023 року</t>
  </si>
  <si>
    <t>Звітний за 1 півріччя 2023 року</t>
  </si>
  <si>
    <t>Дохід від участі в капіталі (40 % прибутку отриманого від спільної діяльності)</t>
  </si>
  <si>
    <t>Втрати від участі в капіталі (5 % збитку отриманих від спільної діяльності)</t>
  </si>
  <si>
    <t>План за 1 півріччя
2023 року</t>
  </si>
  <si>
    <t>Факт за 1 півріччя
2023 року</t>
  </si>
  <si>
    <r>
      <t>Фінансові витрати</t>
    </r>
    <r>
      <rPr>
        <sz val="16"/>
        <color theme="1"/>
        <rFont val="Times New Roman"/>
        <family val="1"/>
        <charset val="204"/>
      </rPr>
      <t xml:space="preserve"> (відсотки за кредитними договорами)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</si>
  <si>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</si>
  <si>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t>План на 1 півріччя
2023 року</t>
  </si>
  <si>
    <r>
      <t xml:space="preserve">до звіту про виконання показників фінансового плану за 1 півріччя 2023 року
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</t>
    </r>
  </si>
  <si>
    <t xml:space="preserve">Факт за 1 півріччя 2022 року
</t>
  </si>
  <si>
    <t>План
звітного 2023 року</t>
  </si>
  <si>
    <t>Факт за 1 півріччя 2023 року</t>
  </si>
  <si>
    <t>План на 1 півріччя 2023 року</t>
  </si>
  <si>
    <t>7. Джерела капітальних інвестицій за 1 півріччя 2023 року</t>
  </si>
  <si>
    <t>Звітне 1 півріччя 2023 року</t>
  </si>
  <si>
    <t>за 1 півріччя 2023 рік</t>
  </si>
  <si>
    <t>Факт 
за 1 півріччя 2022 року</t>
  </si>
  <si>
    <t>План 
за 1 півріччя
2023 року</t>
  </si>
  <si>
    <t>Факт 
за 1 півріччя
2023 року</t>
  </si>
  <si>
    <t>інші витрати (розшифрувати)</t>
  </si>
  <si>
    <t>Дмитро ФОСТАКОВСЬКИЙ</t>
  </si>
  <si>
    <t>графічна станція обробки "OsiriXMD.12-13"</t>
  </si>
  <si>
    <t>мікроконвексний датчик для УЗД</t>
  </si>
  <si>
    <t>пробозабірник</t>
  </si>
  <si>
    <t>голка до аналізатора R-KIT PROBE</t>
  </si>
  <si>
    <t>касовий апарат 1 шт.</t>
  </si>
  <si>
    <t>сейф офісний</t>
  </si>
  <si>
    <t>клавіатура</t>
  </si>
  <si>
    <t>лампа галогенна</t>
  </si>
  <si>
    <t>електролобзик</t>
  </si>
  <si>
    <t>тонометр, 4 шт.</t>
  </si>
  <si>
    <t>розробка програмного забезпечення Printer 2</t>
  </si>
  <si>
    <t>універсальний драйвер для фіскальних реєстраторів</t>
  </si>
  <si>
    <t>програмне забезпечення для автоматизації бізнесу (1 ліцензія)</t>
  </si>
  <si>
    <t>встановлення металопластикової конструкції</t>
  </si>
  <si>
    <t>металева конструкція на 3-му поверсі будівлі</t>
  </si>
  <si>
    <t>майданчик для генератора</t>
  </si>
  <si>
    <t>монтаж дверного блока рентгенозахисних дверей</t>
  </si>
  <si>
    <t>поточний ремонт кабінету на 4-му поверсі</t>
  </si>
  <si>
    <t>поточний ремонт рентгенологічного кабінету на 1-му прверсі</t>
  </si>
  <si>
    <t>система очистки води</t>
  </si>
  <si>
    <t>Придбання (виготовлення) основних засобів, усього, у тому числі:</t>
  </si>
  <si>
    <t>Придбання (створення) нематеріальних активів, усього, у тому числі:</t>
  </si>
  <si>
    <t>Модернізація, модифікація (добудова, дообладнання, реконструкція) основних засобів, усього, у тому числі:</t>
  </si>
  <si>
    <t>витрати на інкасацію Ощадбанк/ АКОРДБАНК</t>
  </si>
  <si>
    <t>витрати на ключі електронно-цифрового підпису</t>
  </si>
  <si>
    <t>витрати на розміщення інформації на сайтах в мережі інтернет</t>
  </si>
  <si>
    <t>витрати на страхування медичних працівників, водіїв</t>
  </si>
  <si>
    <t>нетипові операційні витрати (розшифрувати)</t>
  </si>
  <si>
    <t>дохід від безоплатно отриманих основних засобів</t>
  </si>
</sst>
</file>

<file path=xl/styles.xml><?xml version="1.0" encoding="utf-8"?>
<styleSheet xmlns="http://schemas.openxmlformats.org/spreadsheetml/2006/main">
  <numFmts count="18">
    <numFmt numFmtId="164" formatCode="_-* #,##0.00_₴_-;\-* #,##0.00_₴_-;_-* &quot;-&quot;??_₴_-;_-@_-"/>
    <numFmt numFmtId="165" formatCode="_-* #,##0.00\ _г_р_н_._-;\-* #,##0.00\ _г_р_н_._-;_-* &quot;-&quot;??\ _г_р_н_.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_);_(* \(#,##0\);_(* \-_);_(@_)"/>
    <numFmt numFmtId="181" formatCode="_(* #,##0.0_);_(* \(#,##0.0\);_(* \-_);_(@_)"/>
  </numFmts>
  <fonts count="10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5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572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0" fontId="71" fillId="28" borderId="0" xfId="0" applyFont="1" applyFill="1" applyBorder="1" applyAlignment="1">
      <alignment horizontal="center" vertical="center" wrapText="1"/>
    </xf>
    <xf numFmtId="0" fontId="70" fillId="28" borderId="0" xfId="0" quotePrefix="1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69" fontId="74" fillId="28" borderId="3" xfId="206" applyNumberFormat="1" applyFont="1" applyFill="1" applyBorder="1" applyAlignment="1">
      <alignment horizontal="right" vertical="center" wrapText="1"/>
    </xf>
    <xf numFmtId="178" fontId="72" fillId="28" borderId="3" xfId="0" applyNumberFormat="1" applyFont="1" applyFill="1" applyBorder="1" applyAlignment="1">
      <alignment horizontal="center" vertical="center" wrapText="1"/>
    </xf>
    <xf numFmtId="178" fontId="80" fillId="28" borderId="3" xfId="0" applyNumberFormat="1" applyFont="1" applyFill="1" applyBorder="1" applyAlignment="1">
      <alignment horizontal="center" vertical="center" wrapText="1"/>
    </xf>
    <xf numFmtId="178" fontId="79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0" fontId="80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80" fillId="0" borderId="3" xfId="0" applyFont="1" applyBorder="1" applyAlignment="1">
      <alignment horizontal="left" vertical="center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5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5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5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7" fillId="0" borderId="14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0" fontId="83" fillId="28" borderId="0" xfId="0" applyFont="1" applyFill="1" applyBorder="1" applyAlignment="1">
      <alignment horizontal="center" vertical="center" wrapText="1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vertical="center"/>
    </xf>
    <xf numFmtId="0" fontId="65" fillId="28" borderId="0" xfId="0" applyFont="1" applyFill="1" applyAlignment="1">
      <alignment vertical="center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2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82" fillId="28" borderId="3" xfId="245" applyFont="1" applyFill="1" applyBorder="1" applyAlignment="1">
      <alignment horizontal="left" vertical="center" wrapText="1"/>
    </xf>
    <xf numFmtId="0" fontId="82" fillId="28" borderId="3" xfId="0" applyFont="1" applyFill="1" applyBorder="1" applyAlignment="1">
      <alignment horizontal="center" vertical="center"/>
    </xf>
    <xf numFmtId="173" fontId="82" fillId="28" borderId="3" xfId="0" applyNumberFormat="1" applyFont="1" applyFill="1" applyBorder="1" applyAlignment="1">
      <alignment horizontal="center" vertical="center" wrapText="1"/>
    </xf>
    <xf numFmtId="169" fontId="82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2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center" vertical="center"/>
    </xf>
    <xf numFmtId="0" fontId="82" fillId="0" borderId="0" xfId="245" applyFont="1" applyFill="1" applyBorder="1" applyAlignment="1">
      <alignment vertical="center"/>
    </xf>
    <xf numFmtId="0" fontId="84" fillId="28" borderId="0" xfId="0" applyFont="1" applyFill="1" applyBorder="1" applyAlignment="1">
      <alignment horizontal="center" vertical="center" wrapText="1"/>
    </xf>
    <xf numFmtId="0" fontId="65" fillId="28" borderId="0" xfId="0" quotePrefix="1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14" xfId="0" applyFont="1" applyFill="1" applyBorder="1" applyAlignment="1">
      <alignment horizontal="center" vertical="center" wrapText="1" shrinkToFit="1"/>
    </xf>
    <xf numFmtId="0" fontId="65" fillId="22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0" fontId="82" fillId="22" borderId="3" xfId="0" applyFont="1" applyFill="1" applyBorder="1" applyAlignment="1">
      <alignment horizontal="left" vertical="center" wrapText="1"/>
    </xf>
    <xf numFmtId="0" fontId="82" fillId="22" borderId="3" xfId="0" applyFont="1" applyFill="1" applyBorder="1" applyAlignment="1">
      <alignment horizontal="center" vertical="center" wrapText="1"/>
    </xf>
    <xf numFmtId="179" fontId="82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85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28" borderId="0" xfId="0" applyNumberFormat="1" applyFont="1" applyFill="1" applyBorder="1" applyAlignment="1">
      <alignment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6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right" vertical="center"/>
    </xf>
    <xf numFmtId="0" fontId="65" fillId="0" borderId="0" xfId="0" applyFont="1" applyFill="1" applyAlignment="1">
      <alignment vertical="center"/>
    </xf>
    <xf numFmtId="0" fontId="77" fillId="28" borderId="0" xfId="0" applyFont="1" applyFill="1" applyBorder="1" applyAlignment="1">
      <alignment horizontal="left" vertical="center" wrapText="1"/>
    </xf>
    <xf numFmtId="3" fontId="77" fillId="28" borderId="0" xfId="0" applyNumberFormat="1" applyFont="1" applyFill="1" applyBorder="1" applyAlignment="1">
      <alignment horizontal="center" vertical="center" wrapText="1"/>
    </xf>
    <xf numFmtId="170" fontId="77" fillId="28" borderId="0" xfId="0" applyNumberFormat="1" applyFont="1" applyFill="1" applyBorder="1" applyAlignment="1">
      <alignment horizontal="center" vertical="center" wrapText="1"/>
    </xf>
    <xf numFmtId="0" fontId="77" fillId="28" borderId="0" xfId="0" applyFont="1" applyFill="1" applyBorder="1" applyAlignment="1">
      <alignment horizontal="left" vertical="center" wrapText="1" shrinkToFit="1"/>
    </xf>
    <xf numFmtId="0" fontId="77" fillId="28" borderId="0" xfId="0" applyFont="1" applyFill="1" applyAlignment="1">
      <alignment vertical="center"/>
    </xf>
    <xf numFmtId="0" fontId="86" fillId="28" borderId="0" xfId="0" applyFont="1" applyFill="1" applyAlignment="1">
      <alignment horizontal="center" vertical="center"/>
    </xf>
    <xf numFmtId="170" fontId="65" fillId="28" borderId="0" xfId="0" applyNumberFormat="1" applyFont="1" applyFill="1" applyAlignment="1">
      <alignment vertical="center"/>
    </xf>
    <xf numFmtId="0" fontId="65" fillId="28" borderId="0" xfId="0" applyFont="1" applyFill="1" applyAlignment="1">
      <alignment horizontal="center" vertical="center"/>
    </xf>
    <xf numFmtId="0" fontId="65" fillId="28" borderId="0" xfId="0" applyFont="1" applyFill="1" applyAlignment="1">
      <alignment horizontal="right" vertical="center"/>
    </xf>
    <xf numFmtId="170" fontId="65" fillId="0" borderId="0" xfId="0" applyNumberFormat="1" applyFont="1" applyFill="1" applyAlignment="1">
      <alignment vertical="center"/>
    </xf>
    <xf numFmtId="0" fontId="92" fillId="0" borderId="0" xfId="0" applyFont="1" applyFill="1" applyAlignment="1">
      <alignment vertical="center"/>
    </xf>
    <xf numFmtId="0" fontId="91" fillId="0" borderId="0" xfId="0" applyFont="1"/>
    <xf numFmtId="0" fontId="65" fillId="0" borderId="3" xfId="0" applyFont="1" applyFill="1" applyBorder="1" applyAlignment="1">
      <alignment horizontal="center" vertical="center"/>
    </xf>
    <xf numFmtId="0" fontId="94" fillId="28" borderId="0" xfId="0" applyFont="1" applyFill="1" applyBorder="1" applyAlignment="1">
      <alignment horizontal="left" vertical="center" wrapText="1"/>
    </xf>
    <xf numFmtId="0" fontId="94" fillId="28" borderId="0" xfId="0" applyNumberFormat="1" applyFont="1" applyFill="1" applyBorder="1" applyAlignment="1">
      <alignment horizontal="center" vertical="center"/>
    </xf>
    <xf numFmtId="173" fontId="94" fillId="28" borderId="0" xfId="0" applyNumberFormat="1" applyFont="1" applyFill="1" applyBorder="1" applyAlignment="1">
      <alignment horizontal="center" vertical="center" wrapText="1"/>
    </xf>
    <xf numFmtId="169" fontId="94" fillId="28" borderId="0" xfId="206" applyNumberFormat="1" applyFont="1" applyFill="1" applyBorder="1" applyAlignment="1">
      <alignment horizontal="right" vertical="center" wrapText="1"/>
    </xf>
    <xf numFmtId="0" fontId="95" fillId="28" borderId="0" xfId="0" applyFont="1" applyFill="1" applyBorder="1" applyAlignment="1">
      <alignment horizontal="center" vertical="center" wrapText="1"/>
    </xf>
    <xf numFmtId="0" fontId="94" fillId="28" borderId="0" xfId="0" quotePrefix="1" applyFont="1" applyFill="1" applyBorder="1" applyAlignment="1">
      <alignment horizontal="center" vertical="center"/>
    </xf>
    <xf numFmtId="170" fontId="94" fillId="28" borderId="0" xfId="0" quotePrefix="1" applyNumberFormat="1" applyFont="1" applyFill="1" applyBorder="1" applyAlignment="1">
      <alignment vertical="center" wrapText="1"/>
    </xf>
    <xf numFmtId="0" fontId="91" fillId="28" borderId="0" xfId="0" applyFont="1" applyFill="1"/>
    <xf numFmtId="0" fontId="87" fillId="22" borderId="14" xfId="0" applyFont="1" applyFill="1" applyBorder="1" applyAlignment="1">
      <alignment horizontal="center" vertical="center"/>
    </xf>
    <xf numFmtId="0" fontId="87" fillId="22" borderId="14" xfId="0" applyFont="1" applyFill="1" applyBorder="1" applyAlignment="1">
      <alignment horizontal="center" vertical="center" wrapText="1"/>
    </xf>
    <xf numFmtId="0" fontId="87" fillId="22" borderId="14" xfId="0" applyFont="1" applyFill="1" applyBorder="1" applyAlignment="1">
      <alignment horizontal="center" vertical="center" wrapText="1" shrinkToFit="1"/>
    </xf>
    <xf numFmtId="0" fontId="87" fillId="22" borderId="3" xfId="0" applyFont="1" applyFill="1" applyBorder="1" applyAlignment="1">
      <alignment horizontal="center" vertical="center"/>
    </xf>
    <xf numFmtId="0" fontId="87" fillId="22" borderId="3" xfId="0" applyFont="1" applyFill="1" applyBorder="1" applyAlignment="1">
      <alignment horizontal="center" vertical="center" wrapText="1"/>
    </xf>
    <xf numFmtId="0" fontId="96" fillId="22" borderId="3" xfId="0" applyFont="1" applyFill="1" applyBorder="1" applyAlignment="1">
      <alignment horizontal="left" vertical="center" wrapText="1"/>
    </xf>
    <xf numFmtId="179" fontId="87" fillId="28" borderId="3" xfId="0" applyNumberFormat="1" applyFont="1" applyFill="1" applyBorder="1" applyAlignment="1">
      <alignment horizontal="center" vertical="center" wrapText="1"/>
    </xf>
    <xf numFmtId="0" fontId="97" fillId="22" borderId="3" xfId="0" applyFont="1" applyFill="1" applyBorder="1" applyAlignment="1">
      <alignment horizontal="left" vertical="center" wrapText="1"/>
    </xf>
    <xf numFmtId="0" fontId="97" fillId="22" borderId="3" xfId="0" applyFont="1" applyFill="1" applyBorder="1" applyAlignment="1">
      <alignment horizontal="center" vertical="center" wrapText="1"/>
    </xf>
    <xf numFmtId="179" fontId="97" fillId="28" borderId="3" xfId="0" applyNumberFormat="1" applyFont="1" applyFill="1" applyBorder="1" applyAlignment="1">
      <alignment horizontal="center" vertical="center" wrapText="1"/>
    </xf>
    <xf numFmtId="0" fontId="87" fillId="22" borderId="3" xfId="0" applyFont="1" applyFill="1" applyBorder="1" applyAlignment="1">
      <alignment horizontal="left" vertical="center"/>
    </xf>
    <xf numFmtId="0" fontId="97" fillId="0" borderId="3" xfId="0" applyFont="1" applyBorder="1" applyAlignment="1">
      <alignment horizontal="left" vertical="center" wrapText="1"/>
    </xf>
    <xf numFmtId="0" fontId="97" fillId="22" borderId="3" xfId="0" quotePrefix="1" applyFont="1" applyFill="1" applyBorder="1" applyAlignment="1">
      <alignment horizontal="center" vertical="center"/>
    </xf>
    <xf numFmtId="170" fontId="65" fillId="28" borderId="0" xfId="0" applyNumberFormat="1" applyFont="1" applyFill="1" applyBorder="1" applyAlignment="1">
      <alignment horizontal="center" vertical="center" wrapText="1"/>
    </xf>
    <xf numFmtId="0" fontId="87" fillId="28" borderId="0" xfId="0" applyFont="1" applyFill="1" applyAlignment="1">
      <alignment vertical="center"/>
    </xf>
    <xf numFmtId="0" fontId="65" fillId="28" borderId="3" xfId="0" applyFont="1" applyFill="1" applyBorder="1" applyAlignment="1">
      <alignment horizontal="center" vertical="center" wrapText="1"/>
    </xf>
    <xf numFmtId="0" fontId="65" fillId="28" borderId="19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92" fillId="0" borderId="3" xfId="0" applyFont="1" applyBorder="1" applyAlignment="1">
      <alignment horizontal="left" vertical="center" wrapText="1"/>
    </xf>
    <xf numFmtId="0" fontId="92" fillId="22" borderId="3" xfId="0" quotePrefix="1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vertical="center"/>
    </xf>
    <xf numFmtId="177" fontId="5" fillId="0" borderId="27" xfId="0" applyNumberFormat="1" applyFont="1" applyFill="1" applyBorder="1" applyAlignment="1">
      <alignment horizontal="center" vertical="center" wrapText="1"/>
    </xf>
    <xf numFmtId="177" fontId="4" fillId="0" borderId="27" xfId="0" applyNumberFormat="1" applyFont="1" applyFill="1" applyBorder="1" applyAlignment="1">
      <alignment horizontal="center" vertical="center" wrapText="1"/>
    </xf>
    <xf numFmtId="0" fontId="5" fillId="28" borderId="27" xfId="0" applyFont="1" applyFill="1" applyBorder="1" applyAlignment="1">
      <alignment horizontal="left" vertical="center" wrapText="1"/>
    </xf>
    <xf numFmtId="0" fontId="92" fillId="22" borderId="27" xfId="0" applyFont="1" applyFill="1" applyBorder="1" applyAlignment="1">
      <alignment horizontal="center" vertical="center" wrapText="1"/>
    </xf>
    <xf numFmtId="177" fontId="4" fillId="0" borderId="27" xfId="0" applyNumberFormat="1" applyFont="1" applyFill="1" applyBorder="1" applyAlignment="1">
      <alignment horizontal="right" vertical="center" wrapText="1"/>
    </xf>
    <xf numFmtId="177" fontId="5" fillId="0" borderId="27" xfId="0" applyNumberFormat="1" applyFont="1" applyFill="1" applyBorder="1" applyAlignment="1">
      <alignment horizontal="right" vertical="center" wrapText="1"/>
    </xf>
    <xf numFmtId="0" fontId="65" fillId="0" borderId="27" xfId="0" applyFont="1" applyBorder="1" applyAlignment="1">
      <alignment horizontal="left" vertical="center"/>
    </xf>
    <xf numFmtId="177" fontId="65" fillId="22" borderId="27" xfId="0" quotePrefix="1" applyNumberFormat="1" applyFont="1" applyFill="1" applyBorder="1" applyAlignment="1">
      <alignment horizontal="center" vertical="center"/>
    </xf>
    <xf numFmtId="177" fontId="82" fillId="28" borderId="3" xfId="0" applyNumberFormat="1" applyFont="1" applyFill="1" applyBorder="1" applyAlignment="1">
      <alignment horizontal="left" vertical="center" wrapText="1"/>
    </xf>
    <xf numFmtId="177" fontId="65" fillId="28" borderId="3" xfId="0" quotePrefix="1" applyNumberFormat="1" applyFont="1" applyFill="1" applyBorder="1" applyAlignment="1">
      <alignment horizontal="center" vertical="center"/>
    </xf>
    <xf numFmtId="177" fontId="82" fillId="28" borderId="3" xfId="0" applyNumberFormat="1" applyFont="1" applyFill="1" applyBorder="1" applyAlignment="1">
      <alignment horizontal="center" vertical="center" wrapText="1"/>
    </xf>
    <xf numFmtId="177" fontId="65" fillId="28" borderId="3" xfId="0" applyNumberFormat="1" applyFont="1" applyFill="1" applyBorder="1" applyAlignment="1">
      <alignment horizontal="left" vertical="center" wrapText="1"/>
    </xf>
    <xf numFmtId="177" fontId="65" fillId="28" borderId="3" xfId="0" applyNumberFormat="1" applyFont="1" applyFill="1" applyBorder="1" applyAlignment="1">
      <alignment horizontal="center" vertical="center" wrapText="1"/>
    </xf>
    <xf numFmtId="177" fontId="65" fillId="28" borderId="3" xfId="0" applyNumberFormat="1" applyFont="1" applyFill="1" applyBorder="1" applyAlignment="1">
      <alignment horizontal="center" vertical="center"/>
    </xf>
    <xf numFmtId="0" fontId="92" fillId="22" borderId="27" xfId="0" quotePrefix="1" applyFont="1" applyFill="1" applyBorder="1" applyAlignment="1">
      <alignment horizontal="center" vertical="center"/>
    </xf>
    <xf numFmtId="180" fontId="5" fillId="0" borderId="27" xfId="0" applyNumberFormat="1" applyFont="1" applyFill="1" applyBorder="1" applyAlignment="1">
      <alignment horizontal="left" vertical="center" wrapText="1"/>
    </xf>
    <xf numFmtId="180" fontId="65" fillId="0" borderId="27" xfId="0" applyNumberFormat="1" applyFont="1" applyFill="1" applyBorder="1" applyAlignment="1">
      <alignment horizontal="left" vertical="center"/>
    </xf>
    <xf numFmtId="180" fontId="65" fillId="0" borderId="27" xfId="0" applyNumberFormat="1" applyFont="1" applyFill="1" applyBorder="1" applyAlignment="1">
      <alignment horizontal="center" vertical="center" wrapText="1"/>
    </xf>
    <xf numFmtId="169" fontId="66" fillId="28" borderId="3" xfId="206" applyNumberFormat="1" applyFont="1" applyFill="1" applyBorder="1" applyAlignment="1">
      <alignment horizontal="right" vertical="center" wrapText="1"/>
    </xf>
    <xf numFmtId="179" fontId="5" fillId="28" borderId="3" xfId="0" applyNumberFormat="1" applyFont="1" applyFill="1" applyBorder="1" applyAlignment="1">
      <alignment horizontal="center" vertical="center" wrapText="1"/>
    </xf>
    <xf numFmtId="179" fontId="72" fillId="28" borderId="3" xfId="0" applyNumberFormat="1" applyFont="1" applyFill="1" applyBorder="1" applyAlignment="1">
      <alignment horizontal="center" vertical="center" wrapText="1"/>
    </xf>
    <xf numFmtId="0" fontId="98" fillId="0" borderId="0" xfId="0" applyFont="1" applyFill="1" applyBorder="1" applyAlignment="1">
      <alignment vertical="center"/>
    </xf>
    <xf numFmtId="179" fontId="98" fillId="28" borderId="3" xfId="0" applyNumberFormat="1" applyFont="1" applyFill="1" applyBorder="1" applyAlignment="1">
      <alignment horizontal="center" vertical="center" wrapText="1"/>
    </xf>
    <xf numFmtId="177" fontId="72" fillId="28" borderId="27" xfId="0" applyNumberFormat="1" applyFont="1" applyFill="1" applyBorder="1" applyAlignment="1">
      <alignment horizontal="center" vertical="center" wrapText="1"/>
    </xf>
    <xf numFmtId="177" fontId="72" fillId="28" borderId="3" xfId="206" applyNumberFormat="1" applyFont="1" applyFill="1" applyBorder="1" applyAlignment="1">
      <alignment horizontal="right" vertical="center" wrapText="1"/>
    </xf>
    <xf numFmtId="177" fontId="5" fillId="0" borderId="30" xfId="0" applyNumberFormat="1" applyFont="1" applyFill="1" applyBorder="1" applyAlignment="1">
      <alignment horizontal="center" vertical="center" wrapText="1"/>
    </xf>
    <xf numFmtId="180" fontId="76" fillId="0" borderId="0" xfId="0" applyNumberFormat="1" applyFont="1" applyFill="1" applyBorder="1" applyAlignment="1">
      <alignment horizontal="right" vertical="center"/>
    </xf>
    <xf numFmtId="180" fontId="77" fillId="0" borderId="3" xfId="0" applyNumberFormat="1" applyFont="1" applyFill="1" applyBorder="1" applyAlignment="1">
      <alignment horizontal="center" vertical="center" wrapText="1"/>
    </xf>
    <xf numFmtId="180" fontId="77" fillId="0" borderId="14" xfId="0" applyNumberFormat="1" applyFont="1" applyFill="1" applyBorder="1" applyAlignment="1">
      <alignment horizontal="center" vertical="center" wrapText="1"/>
    </xf>
    <xf numFmtId="180" fontId="76" fillId="28" borderId="3" xfId="0" applyNumberFormat="1" applyFont="1" applyFill="1" applyBorder="1" applyAlignment="1">
      <alignment horizontal="left" vertical="center" wrapText="1"/>
    </xf>
    <xf numFmtId="180" fontId="77" fillId="28" borderId="3" xfId="0" applyNumberFormat="1" applyFont="1" applyFill="1" applyBorder="1" applyAlignment="1">
      <alignment horizontal="left" vertical="center" wrapText="1"/>
    </xf>
    <xf numFmtId="180" fontId="70" fillId="0" borderId="3" xfId="0" applyNumberFormat="1" applyFont="1" applyFill="1" applyBorder="1" applyAlignment="1">
      <alignment horizontal="right" vertical="center" wrapText="1"/>
    </xf>
    <xf numFmtId="180" fontId="66" fillId="0" borderId="3" xfId="0" applyNumberFormat="1" applyFont="1" applyFill="1" applyBorder="1" applyAlignment="1">
      <alignment horizontal="right" vertical="center" wrapText="1"/>
    </xf>
    <xf numFmtId="180" fontId="76" fillId="28" borderId="3" xfId="0" applyNumberFormat="1" applyFont="1" applyFill="1" applyBorder="1" applyAlignment="1">
      <alignment horizontal="right" vertical="center" wrapText="1"/>
    </xf>
    <xf numFmtId="180" fontId="76" fillId="0" borderId="3" xfId="0" applyNumberFormat="1" applyFont="1" applyFill="1" applyBorder="1" applyAlignment="1">
      <alignment horizontal="right" vertical="center" wrapText="1"/>
    </xf>
    <xf numFmtId="180" fontId="77" fillId="0" borderId="3" xfId="0" applyNumberFormat="1" applyFont="1" applyFill="1" applyBorder="1" applyAlignment="1">
      <alignment horizontal="right" vertical="center" wrapText="1"/>
    </xf>
    <xf numFmtId="180" fontId="76" fillId="28" borderId="0" xfId="0" applyNumberFormat="1" applyFont="1" applyFill="1" applyBorder="1" applyAlignment="1">
      <alignment horizontal="left" vertical="center" wrapText="1"/>
    </xf>
    <xf numFmtId="180" fontId="65" fillId="28" borderId="0" xfId="0" applyNumberFormat="1" applyFont="1" applyFill="1" applyBorder="1" applyAlignment="1">
      <alignment horizontal="left" vertical="center" wrapText="1"/>
    </xf>
    <xf numFmtId="180" fontId="65" fillId="0" borderId="0" xfId="0" applyNumberFormat="1" applyFont="1" applyFill="1" applyBorder="1" applyAlignment="1">
      <alignment horizontal="left" vertical="center" wrapText="1"/>
    </xf>
    <xf numFmtId="180" fontId="65" fillId="0" borderId="0" xfId="0" applyNumberFormat="1" applyFont="1" applyFill="1" applyBorder="1" applyAlignment="1">
      <alignment horizontal="right" vertical="center"/>
    </xf>
    <xf numFmtId="180" fontId="65" fillId="0" borderId="0" xfId="0" applyNumberFormat="1" applyFont="1" applyFill="1" applyBorder="1" applyAlignment="1">
      <alignment horizontal="right" vertical="center" wrapText="1"/>
    </xf>
    <xf numFmtId="180" fontId="82" fillId="0" borderId="0" xfId="0" applyNumberFormat="1" applyFont="1" applyFill="1" applyBorder="1" applyAlignment="1">
      <alignment horizontal="right" vertical="center"/>
    </xf>
    <xf numFmtId="180" fontId="76" fillId="28" borderId="3" xfId="0" quotePrefix="1" applyNumberFormat="1" applyFont="1" applyFill="1" applyBorder="1" applyAlignment="1">
      <alignment horizontal="right" vertical="center" wrapText="1"/>
    </xf>
    <xf numFmtId="180" fontId="77" fillId="28" borderId="3" xfId="0" applyNumberFormat="1" applyFont="1" applyFill="1" applyBorder="1" applyAlignment="1">
      <alignment horizontal="right" vertical="center" wrapText="1"/>
    </xf>
    <xf numFmtId="180" fontId="77" fillId="28" borderId="3" xfId="0" quotePrefix="1" applyNumberFormat="1" applyFont="1" applyFill="1" applyBorder="1" applyAlignment="1">
      <alignment horizontal="right" vertical="center" wrapText="1"/>
    </xf>
    <xf numFmtId="180" fontId="65" fillId="0" borderId="0" xfId="0" applyNumberFormat="1" applyFont="1" applyFill="1" applyAlignment="1">
      <alignment horizontal="right" vertical="center"/>
    </xf>
    <xf numFmtId="180" fontId="76" fillId="28" borderId="0" xfId="0" quotePrefix="1" applyNumberFormat="1" applyFont="1" applyFill="1" applyBorder="1" applyAlignment="1">
      <alignment horizontal="right"/>
    </xf>
    <xf numFmtId="180" fontId="77" fillId="28" borderId="0" xfId="0" quotePrefix="1" applyNumberFormat="1" applyFont="1" applyFill="1" applyBorder="1" applyAlignment="1">
      <alignment horizontal="right" vertical="center"/>
    </xf>
    <xf numFmtId="180" fontId="77" fillId="28" borderId="0" xfId="0" applyNumberFormat="1" applyFont="1" applyFill="1" applyBorder="1" applyAlignment="1">
      <alignment horizontal="right" vertical="center"/>
    </xf>
    <xf numFmtId="180" fontId="65" fillId="28" borderId="0" xfId="0" applyNumberFormat="1" applyFont="1" applyFill="1" applyBorder="1" applyAlignment="1">
      <alignment horizontal="right" vertical="center"/>
    </xf>
    <xf numFmtId="180" fontId="65" fillId="28" borderId="0" xfId="0" applyNumberFormat="1" applyFont="1" applyFill="1" applyAlignment="1">
      <alignment horizontal="right" vertical="center"/>
    </xf>
    <xf numFmtId="180" fontId="65" fillId="0" borderId="0" xfId="0" applyNumberFormat="1" applyFont="1" applyFill="1" applyBorder="1" applyAlignment="1">
      <alignment horizontal="left" vertical="center"/>
    </xf>
    <xf numFmtId="180" fontId="82" fillId="0" borderId="0" xfId="0" applyNumberFormat="1" applyFont="1" applyFill="1" applyBorder="1" applyAlignment="1">
      <alignment horizontal="left" vertical="center" wrapText="1"/>
    </xf>
    <xf numFmtId="180" fontId="83" fillId="28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5" fillId="0" borderId="34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80" fillId="0" borderId="3" xfId="0" applyFont="1" applyFill="1" applyBorder="1" applyAlignment="1">
      <alignment horizontal="left" vertical="center" wrapText="1"/>
    </xf>
    <xf numFmtId="0" fontId="80" fillId="0" borderId="3" xfId="0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left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72" fillId="0" borderId="3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80" fillId="0" borderId="34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80" fillId="0" borderId="3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6" fillId="0" borderId="3" xfId="0" applyNumberFormat="1" applyFont="1" applyFill="1" applyBorder="1" applyAlignment="1">
      <alignment horizontal="center" vertical="center" wrapText="1"/>
    </xf>
    <xf numFmtId="0" fontId="80" fillId="0" borderId="3" xfId="0" quotePrefix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 wrapText="1"/>
    </xf>
    <xf numFmtId="0" fontId="80" fillId="0" borderId="27" xfId="0" quotePrefix="1" applyFont="1" applyFill="1" applyBorder="1" applyAlignment="1">
      <alignment horizontal="center" vertical="center"/>
    </xf>
    <xf numFmtId="0" fontId="80" fillId="0" borderId="30" xfId="0" quotePrefix="1" applyFont="1" applyFill="1" applyBorder="1" applyAlignment="1">
      <alignment horizontal="center" vertical="center"/>
    </xf>
    <xf numFmtId="0" fontId="80" fillId="0" borderId="3" xfId="0" applyFont="1" applyFill="1" applyBorder="1" applyAlignment="1">
      <alignment horizontal="left" vertical="center"/>
    </xf>
    <xf numFmtId="0" fontId="83" fillId="0" borderId="0" xfId="0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right" vertical="center" wrapText="1"/>
    </xf>
    <xf numFmtId="169" fontId="72" fillId="28" borderId="3" xfId="206" applyNumberFormat="1" applyFont="1" applyFill="1" applyBorder="1" applyAlignment="1">
      <alignment horizontal="right" vertical="center" wrapText="1"/>
    </xf>
    <xf numFmtId="173" fontId="72" fillId="28" borderId="3" xfId="0" applyNumberFormat="1" applyFont="1" applyFill="1" applyBorder="1" applyAlignment="1">
      <alignment horizontal="center" vertical="center" wrapText="1"/>
    </xf>
    <xf numFmtId="177" fontId="77" fillId="28" borderId="3" xfId="0" applyNumberFormat="1" applyFont="1" applyFill="1" applyBorder="1" applyAlignment="1">
      <alignment horizontal="right" vertical="center" wrapText="1"/>
    </xf>
    <xf numFmtId="0" fontId="77" fillId="0" borderId="0" xfId="0" applyFont="1" applyFill="1" applyBorder="1" applyAlignment="1">
      <alignment horizontal="center" vertical="center"/>
    </xf>
    <xf numFmtId="0" fontId="65" fillId="0" borderId="0" xfId="0" applyFont="1" applyFill="1" applyAlignment="1">
      <alignment vertical="center"/>
    </xf>
    <xf numFmtId="0" fontId="77" fillId="0" borderId="0" xfId="0" applyFont="1" applyFill="1" applyAlignment="1">
      <alignment vertical="center"/>
    </xf>
    <xf numFmtId="0" fontId="77" fillId="0" borderId="0" xfId="0" applyFont="1" applyFill="1" applyAlignment="1">
      <alignment horizontal="right" vertical="center"/>
    </xf>
    <xf numFmtId="0" fontId="76" fillId="0" borderId="0" xfId="0" applyFont="1" applyFill="1" applyBorder="1" applyAlignment="1">
      <alignment horizontal="left" vertical="center"/>
    </xf>
    <xf numFmtId="0" fontId="82" fillId="0" borderId="0" xfId="0" applyFont="1" applyFill="1" applyBorder="1" applyAlignment="1">
      <alignment horizontal="left" vertical="center"/>
    </xf>
    <xf numFmtId="0" fontId="77" fillId="0" borderId="13" xfId="0" applyFont="1" applyFill="1" applyBorder="1" applyAlignment="1">
      <alignment vertical="center"/>
    </xf>
    <xf numFmtId="0" fontId="77" fillId="0" borderId="13" xfId="0" applyFont="1" applyFill="1" applyBorder="1" applyAlignment="1">
      <alignment horizontal="center" vertical="center"/>
    </xf>
    <xf numFmtId="3" fontId="77" fillId="0" borderId="3" xfId="0" applyNumberFormat="1" applyFont="1" applyFill="1" applyBorder="1" applyAlignment="1">
      <alignment horizontal="center" vertical="center" wrapText="1" shrinkToFit="1"/>
    </xf>
    <xf numFmtId="3" fontId="77" fillId="0" borderId="3" xfId="0" applyNumberFormat="1" applyFont="1" applyFill="1" applyBorder="1" applyAlignment="1">
      <alignment horizontal="center" vertical="center" wrapText="1"/>
    </xf>
    <xf numFmtId="0" fontId="77" fillId="0" borderId="0" xfId="0" applyNumberFormat="1" applyFont="1" applyFill="1" applyBorder="1" applyAlignment="1">
      <alignment horizontal="left" vertical="center" wrapText="1" shrinkToFit="1"/>
    </xf>
    <xf numFmtId="179" fontId="77" fillId="0" borderId="0" xfId="0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right" vertical="center"/>
    </xf>
    <xf numFmtId="169" fontId="76" fillId="0" borderId="0" xfId="0" applyNumberFormat="1" applyFont="1" applyFill="1" applyBorder="1" applyAlignment="1">
      <alignment horizontal="right" vertical="center"/>
    </xf>
    <xf numFmtId="0" fontId="88" fillId="0" borderId="0" xfId="0" applyFont="1" applyFill="1" applyAlignment="1">
      <alignment vertical="center"/>
    </xf>
    <xf numFmtId="0" fontId="89" fillId="0" borderId="0" xfId="0" applyFont="1" applyFill="1" applyAlignment="1">
      <alignment vertical="center"/>
    </xf>
    <xf numFmtId="0" fontId="89" fillId="0" borderId="0" xfId="0" applyFont="1" applyFill="1"/>
    <xf numFmtId="0" fontId="89" fillId="0" borderId="0" xfId="0" applyFont="1" applyFill="1" applyAlignment="1">
      <alignment horizontal="center" vertical="center"/>
    </xf>
    <xf numFmtId="0" fontId="77" fillId="0" borderId="3" xfId="0" applyNumberFormat="1" applyFont="1" applyFill="1" applyBorder="1" applyAlignment="1">
      <alignment horizontal="center" vertical="center"/>
    </xf>
    <xf numFmtId="0" fontId="77" fillId="0" borderId="3" xfId="0" applyNumberFormat="1" applyFont="1" applyFill="1" applyBorder="1"/>
    <xf numFmtId="0" fontId="77" fillId="0" borderId="15" xfId="0" applyNumberFormat="1" applyFont="1" applyFill="1" applyBorder="1" applyAlignment="1">
      <alignment horizontal="center"/>
    </xf>
    <xf numFmtId="0" fontId="77" fillId="0" borderId="16" xfId="0" applyNumberFormat="1" applyFont="1" applyFill="1" applyBorder="1" applyAlignment="1">
      <alignment horizontal="center"/>
    </xf>
    <xf numFmtId="177" fontId="77" fillId="0" borderId="15" xfId="0" applyNumberFormat="1" applyFont="1" applyFill="1" applyBorder="1" applyAlignment="1">
      <alignment horizontal="center" vertical="center" wrapText="1"/>
    </xf>
    <xf numFmtId="177" fontId="77" fillId="0" borderId="16" xfId="0" applyNumberFormat="1" applyFont="1" applyFill="1" applyBorder="1" applyAlignment="1">
      <alignment horizontal="center" vertical="center" wrapText="1"/>
    </xf>
    <xf numFmtId="0" fontId="76" fillId="0" borderId="0" xfId="0" applyFont="1" applyFill="1" applyBorder="1" applyAlignment="1">
      <alignment horizontal="left"/>
    </xf>
    <xf numFmtId="177" fontId="76" fillId="0" borderId="0" xfId="0" applyNumberFormat="1" applyFont="1" applyFill="1" applyBorder="1" applyAlignment="1">
      <alignment horizontal="center" vertical="center" wrapText="1"/>
    </xf>
    <xf numFmtId="3" fontId="76" fillId="0" borderId="0" xfId="0" applyNumberFormat="1" applyFont="1" applyFill="1" applyBorder="1" applyAlignment="1">
      <alignment horizontal="left" vertical="center" wrapText="1"/>
    </xf>
    <xf numFmtId="3" fontId="76" fillId="0" borderId="0" xfId="0" applyNumberFormat="1" applyFont="1" applyFill="1" applyBorder="1" applyAlignment="1">
      <alignment horizontal="center" vertical="center" wrapText="1"/>
    </xf>
    <xf numFmtId="0" fontId="65" fillId="0" borderId="0" xfId="0" applyFont="1" applyFill="1" applyAlignment="1">
      <alignment horizontal="center" vertical="center"/>
    </xf>
    <xf numFmtId="0" fontId="65" fillId="0" borderId="0" xfId="0" applyFont="1" applyFill="1" applyAlignment="1">
      <alignment vertical="center" wrapText="1" shrinkToFit="1"/>
    </xf>
    <xf numFmtId="0" fontId="65" fillId="0" borderId="0" xfId="0" applyFont="1" applyFill="1" applyBorder="1" applyAlignment="1">
      <alignment vertical="center" wrapText="1" shrinkToFit="1"/>
    </xf>
    <xf numFmtId="0" fontId="82" fillId="0" borderId="0" xfId="0" applyFont="1" applyFill="1" applyAlignment="1">
      <alignment horizontal="right" vertical="center"/>
    </xf>
    <xf numFmtId="180" fontId="74" fillId="28" borderId="3" xfId="0" applyNumberFormat="1" applyFont="1" applyFill="1" applyBorder="1" applyAlignment="1">
      <alignment horizontal="right" vertical="center" wrapText="1"/>
    </xf>
    <xf numFmtId="169" fontId="98" fillId="28" borderId="3" xfId="206" applyNumberFormat="1" applyFont="1" applyFill="1" applyBorder="1" applyAlignment="1">
      <alignment horizontal="right" vertical="center" wrapText="1"/>
    </xf>
    <xf numFmtId="0" fontId="92" fillId="29" borderId="3" xfId="0" applyFont="1" applyFill="1" applyBorder="1" applyAlignment="1">
      <alignment horizontal="left" vertical="center" wrapText="1"/>
    </xf>
    <xf numFmtId="0" fontId="92" fillId="29" borderId="3" xfId="0" quotePrefix="1" applyFont="1" applyFill="1" applyBorder="1" applyAlignment="1">
      <alignment horizontal="center" vertical="center"/>
    </xf>
    <xf numFmtId="179" fontId="82" fillId="29" borderId="3" xfId="0" applyNumberFormat="1" applyFont="1" applyFill="1" applyBorder="1" applyAlignment="1">
      <alignment horizontal="center" vertical="center" wrapText="1"/>
    </xf>
    <xf numFmtId="179" fontId="98" fillId="29" borderId="3" xfId="0" applyNumberFormat="1" applyFont="1" applyFill="1" applyBorder="1" applyAlignment="1">
      <alignment horizontal="center" vertical="center" wrapText="1"/>
    </xf>
    <xf numFmtId="0" fontId="92" fillId="29" borderId="3" xfId="0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right" vertical="center" wrapText="1"/>
    </xf>
    <xf numFmtId="169" fontId="77" fillId="28" borderId="3" xfId="0" applyNumberFormat="1" applyFont="1" applyFill="1" applyBorder="1" applyAlignment="1">
      <alignment horizontal="right" vertical="center"/>
    </xf>
    <xf numFmtId="177" fontId="76" fillId="28" borderId="3" xfId="0" applyNumberFormat="1" applyFont="1" applyFill="1" applyBorder="1" applyAlignment="1">
      <alignment horizontal="right" vertical="center" wrapText="1"/>
    </xf>
    <xf numFmtId="178" fontId="76" fillId="28" borderId="3" xfId="0" applyNumberFormat="1" applyFont="1" applyFill="1" applyBorder="1" applyAlignment="1">
      <alignment horizontal="right" vertical="center" wrapText="1"/>
    </xf>
    <xf numFmtId="169" fontId="76" fillId="28" borderId="3" xfId="0" applyNumberFormat="1" applyFont="1" applyFill="1" applyBorder="1" applyAlignment="1">
      <alignment horizontal="right" vertical="center"/>
    </xf>
    <xf numFmtId="49" fontId="77" fillId="0" borderId="3" xfId="0" applyNumberFormat="1" applyFont="1" applyFill="1" applyBorder="1" applyAlignment="1">
      <alignment horizontal="center" vertical="center"/>
    </xf>
    <xf numFmtId="49" fontId="77" fillId="0" borderId="3" xfId="0" applyNumberFormat="1" applyFont="1" applyFill="1" applyBorder="1" applyAlignment="1">
      <alignment horizontal="center" vertical="center" wrapText="1"/>
    </xf>
    <xf numFmtId="49" fontId="76" fillId="28" borderId="3" xfId="0" quotePrefix="1" applyNumberFormat="1" applyFont="1" applyFill="1" applyBorder="1" applyAlignment="1">
      <alignment horizontal="center" vertical="center"/>
    </xf>
    <xf numFmtId="49" fontId="77" fillId="28" borderId="3" xfId="0" quotePrefix="1" applyNumberFormat="1" applyFont="1" applyFill="1" applyBorder="1" applyAlignment="1">
      <alignment horizontal="center" vertical="center"/>
    </xf>
    <xf numFmtId="49" fontId="77" fillId="28" borderId="3" xfId="0" applyNumberFormat="1" applyFont="1" applyFill="1" applyBorder="1" applyAlignment="1">
      <alignment horizontal="center" vertical="center" wrapText="1"/>
    </xf>
    <xf numFmtId="49" fontId="76" fillId="28" borderId="3" xfId="0" applyNumberFormat="1" applyFont="1" applyFill="1" applyBorder="1" applyAlignment="1">
      <alignment horizontal="center" vertical="center" wrapText="1"/>
    </xf>
    <xf numFmtId="177" fontId="99" fillId="0" borderId="27" xfId="0" applyNumberFormat="1" applyFont="1" applyFill="1" applyBorder="1" applyAlignment="1">
      <alignment horizontal="right" vertical="center" wrapText="1"/>
    </xf>
    <xf numFmtId="179" fontId="92" fillId="28" borderId="3" xfId="0" applyNumberFormat="1" applyFont="1" applyFill="1" applyBorder="1" applyAlignment="1">
      <alignment horizontal="center" vertical="center" wrapText="1"/>
    </xf>
    <xf numFmtId="179" fontId="100" fillId="28" borderId="3" xfId="0" applyNumberFormat="1" applyFont="1" applyFill="1" applyBorder="1" applyAlignment="1">
      <alignment horizontal="center" vertical="center" wrapText="1"/>
    </xf>
    <xf numFmtId="181" fontId="76" fillId="28" borderId="3" xfId="206" applyNumberFormat="1" applyFont="1" applyFill="1" applyBorder="1" applyAlignment="1">
      <alignment horizontal="right" vertical="center" wrapText="1"/>
    </xf>
    <xf numFmtId="181" fontId="77" fillId="28" borderId="3" xfId="206" applyNumberFormat="1" applyFont="1" applyFill="1" applyBorder="1" applyAlignment="1">
      <alignment horizontal="right" vertical="center" wrapText="1"/>
    </xf>
    <xf numFmtId="181" fontId="74" fillId="28" borderId="3" xfId="206" applyNumberFormat="1" applyFont="1" applyFill="1" applyBorder="1" applyAlignment="1">
      <alignment horizontal="right" vertical="center" wrapText="1"/>
    </xf>
    <xf numFmtId="181" fontId="76" fillId="28" borderId="3" xfId="0" applyNumberFormat="1" applyFont="1" applyFill="1" applyBorder="1" applyAlignment="1">
      <alignment horizontal="right" vertical="center" wrapText="1"/>
    </xf>
    <xf numFmtId="181" fontId="74" fillId="28" borderId="3" xfId="0" applyNumberFormat="1" applyFont="1" applyFill="1" applyBorder="1" applyAlignment="1">
      <alignment horizontal="right" vertical="center" wrapText="1"/>
    </xf>
    <xf numFmtId="181" fontId="73" fillId="28" borderId="3" xfId="0" applyNumberFormat="1" applyFont="1" applyFill="1" applyBorder="1" applyAlignment="1">
      <alignment horizontal="right" vertical="center" wrapText="1"/>
    </xf>
    <xf numFmtId="180" fontId="74" fillId="0" borderId="3" xfId="0" applyNumberFormat="1" applyFont="1" applyFill="1" applyBorder="1" applyAlignment="1">
      <alignment horizontal="right" vertical="center" wrapText="1"/>
    </xf>
    <xf numFmtId="180" fontId="65" fillId="28" borderId="0" xfId="0" applyNumberFormat="1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0" fontId="65" fillId="0" borderId="0" xfId="0" applyFont="1" applyFill="1" applyAlignment="1">
      <alignment vertical="center"/>
    </xf>
    <xf numFmtId="0" fontId="65" fillId="0" borderId="35" xfId="0" applyFont="1" applyBorder="1" applyAlignment="1">
      <alignment horizontal="left" vertical="center"/>
    </xf>
    <xf numFmtId="177" fontId="65" fillId="22" borderId="35" xfId="0" quotePrefix="1" applyNumberFormat="1" applyFont="1" applyFill="1" applyBorder="1" applyAlignment="1">
      <alignment horizontal="center" vertical="center"/>
    </xf>
    <xf numFmtId="177" fontId="5" fillId="0" borderId="35" xfId="0" applyNumberFormat="1" applyFont="1" applyFill="1" applyBorder="1" applyAlignment="1">
      <alignment horizontal="right" vertical="center" wrapText="1"/>
    </xf>
    <xf numFmtId="179" fontId="5" fillId="28" borderId="35" xfId="0" applyNumberFormat="1" applyFont="1" applyFill="1" applyBorder="1" applyAlignment="1">
      <alignment horizontal="center" vertical="center" wrapText="1"/>
    </xf>
    <xf numFmtId="179" fontId="72" fillId="28" borderId="35" xfId="0" applyNumberFormat="1" applyFont="1" applyFill="1" applyBorder="1" applyAlignment="1">
      <alignment horizontal="center" vertical="center" wrapText="1"/>
    </xf>
    <xf numFmtId="180" fontId="5" fillId="0" borderId="35" xfId="0" applyNumberFormat="1" applyFont="1" applyFill="1" applyBorder="1" applyAlignment="1">
      <alignment horizontal="left" vertical="center" wrapText="1"/>
    </xf>
    <xf numFmtId="180" fontId="65" fillId="0" borderId="35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80" fillId="0" borderId="36" xfId="0" applyFont="1" applyFill="1" applyBorder="1" applyAlignment="1">
      <alignment horizontal="center" vertical="center" wrapText="1"/>
    </xf>
    <xf numFmtId="177" fontId="5" fillId="0" borderId="36" xfId="0" applyNumberFormat="1" applyFont="1" applyFill="1" applyBorder="1" applyAlignment="1">
      <alignment horizontal="center" vertical="center" wrapText="1"/>
    </xf>
    <xf numFmtId="178" fontId="5" fillId="0" borderId="36" xfId="0" applyNumberFormat="1" applyFont="1" applyFill="1" applyBorder="1" applyAlignment="1">
      <alignment horizontal="center" vertical="center" wrapText="1"/>
    </xf>
    <xf numFmtId="178" fontId="72" fillId="0" borderId="36" xfId="0" applyNumberFormat="1" applyFont="1" applyFill="1" applyBorder="1" applyAlignment="1">
      <alignment horizontal="center" vertical="center" wrapText="1"/>
    </xf>
    <xf numFmtId="0" fontId="80" fillId="0" borderId="36" xfId="0" quotePrefix="1" applyFont="1" applyFill="1" applyBorder="1" applyAlignment="1">
      <alignment horizontal="center" vertical="center"/>
    </xf>
    <xf numFmtId="180" fontId="77" fillId="0" borderId="3" xfId="0" applyNumberFormat="1" applyFont="1" applyFill="1" applyBorder="1" applyAlignment="1">
      <alignment horizontal="center" vertical="center" wrapText="1"/>
    </xf>
    <xf numFmtId="177" fontId="82" fillId="0" borderId="3" xfId="0" applyNumberFormat="1" applyFont="1" applyFill="1" applyBorder="1" applyAlignment="1">
      <alignment horizontal="center" vertical="center" wrapText="1"/>
    </xf>
    <xf numFmtId="180" fontId="76" fillId="0" borderId="0" xfId="0" quotePrefix="1" applyNumberFormat="1" applyFont="1" applyFill="1" applyBorder="1" applyAlignment="1">
      <alignment horizontal="right"/>
    </xf>
    <xf numFmtId="180" fontId="77" fillId="0" borderId="0" xfId="0" quotePrefix="1" applyNumberFormat="1" applyFont="1" applyFill="1" applyBorder="1" applyAlignment="1">
      <alignment horizontal="right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90" fillId="0" borderId="0" xfId="0" applyFont="1" applyFill="1" applyAlignment="1">
      <alignment vertical="center" wrapText="1"/>
    </xf>
    <xf numFmtId="0" fontId="91" fillId="0" borderId="0" xfId="0" applyFont="1" applyFill="1" applyAlignment="1">
      <alignment vertical="center" wrapText="1"/>
    </xf>
    <xf numFmtId="180" fontId="65" fillId="0" borderId="37" xfId="0" applyNumberFormat="1" applyFont="1" applyFill="1" applyBorder="1" applyAlignment="1">
      <alignment horizontal="left" vertical="center"/>
    </xf>
    <xf numFmtId="180" fontId="5" fillId="0" borderId="37" xfId="0" applyNumberFormat="1" applyFont="1" applyFill="1" applyBorder="1" applyAlignment="1">
      <alignment horizontal="left" vertical="center" wrapText="1"/>
    </xf>
    <xf numFmtId="180" fontId="65" fillId="0" borderId="37" xfId="0" applyNumberFormat="1" applyFont="1" applyFill="1" applyBorder="1" applyAlignment="1">
      <alignment horizontal="center" vertical="center" wrapText="1"/>
    </xf>
    <xf numFmtId="177" fontId="65" fillId="22" borderId="37" xfId="0" quotePrefix="1" applyNumberFormat="1" applyFont="1" applyFill="1" applyBorder="1" applyAlignment="1">
      <alignment horizontal="center" vertical="center"/>
    </xf>
    <xf numFmtId="179" fontId="5" fillId="28" borderId="37" xfId="0" applyNumberFormat="1" applyFont="1" applyFill="1" applyBorder="1" applyAlignment="1">
      <alignment horizontal="center" vertical="center" wrapText="1"/>
    </xf>
    <xf numFmtId="179" fontId="72" fillId="28" borderId="37" xfId="0" applyNumberFormat="1" applyFont="1" applyFill="1" applyBorder="1" applyAlignment="1">
      <alignment horizontal="center" vertical="center" wrapText="1"/>
    </xf>
    <xf numFmtId="0" fontId="5" fillId="28" borderId="37" xfId="0" applyFont="1" applyFill="1" applyBorder="1" applyAlignment="1">
      <alignment horizontal="left" vertical="center" wrapText="1"/>
    </xf>
    <xf numFmtId="177" fontId="65" fillId="28" borderId="37" xfId="0" applyNumberFormat="1" applyFont="1" applyFill="1" applyBorder="1" applyAlignment="1">
      <alignment horizontal="center" vertical="center" wrapText="1"/>
    </xf>
    <xf numFmtId="177" fontId="72" fillId="28" borderId="37" xfId="0" applyNumberFormat="1" applyFont="1" applyFill="1" applyBorder="1" applyAlignment="1">
      <alignment horizontal="center" vertical="center" wrapText="1"/>
    </xf>
    <xf numFmtId="180" fontId="77" fillId="28" borderId="37" xfId="0" applyNumberFormat="1" applyFont="1" applyFill="1" applyBorder="1" applyAlignment="1">
      <alignment horizontal="center" vertical="center" wrapText="1" shrinkToFit="1"/>
    </xf>
    <xf numFmtId="180" fontId="77" fillId="28" borderId="37" xfId="0" applyNumberFormat="1" applyFont="1" applyFill="1" applyBorder="1" applyAlignment="1">
      <alignment horizontal="center" vertical="center" wrapText="1"/>
    </xf>
    <xf numFmtId="180" fontId="74" fillId="28" borderId="37" xfId="0" applyNumberFormat="1" applyFont="1" applyFill="1" applyBorder="1" applyAlignment="1">
      <alignment horizontal="right" vertical="center" wrapText="1"/>
    </xf>
    <xf numFmtId="180" fontId="76" fillId="28" borderId="37" xfId="0" applyNumberFormat="1" applyFont="1" applyFill="1" applyBorder="1" applyAlignment="1">
      <alignment horizontal="center" vertical="center" wrapText="1"/>
    </xf>
    <xf numFmtId="180" fontId="76" fillId="28" borderId="37" xfId="0" applyNumberFormat="1" applyFont="1" applyFill="1" applyBorder="1" applyAlignment="1">
      <alignment horizontal="center" vertical="center" wrapText="1" shrinkToFit="1"/>
    </xf>
    <xf numFmtId="180" fontId="77" fillId="28" borderId="37" xfId="0" applyNumberFormat="1" applyFont="1" applyFill="1" applyBorder="1" applyAlignment="1">
      <alignment horizontal="right" vertical="center" wrapText="1"/>
    </xf>
    <xf numFmtId="180" fontId="73" fillId="28" borderId="37" xfId="0" applyNumberFormat="1" applyFont="1" applyFill="1" applyBorder="1" applyAlignment="1">
      <alignment horizontal="right" vertical="center" wrapText="1"/>
    </xf>
    <xf numFmtId="180" fontId="76" fillId="0" borderId="37" xfId="0" applyNumberFormat="1" applyFont="1" applyFill="1" applyBorder="1" applyAlignment="1">
      <alignment horizontal="center" vertical="center" wrapText="1"/>
    </xf>
    <xf numFmtId="180" fontId="76" fillId="28" borderId="37" xfId="0" applyNumberFormat="1" applyFont="1" applyFill="1" applyBorder="1" applyAlignment="1">
      <alignment horizontal="right" vertical="center" wrapText="1"/>
    </xf>
    <xf numFmtId="179" fontId="100" fillId="0" borderId="3" xfId="0" applyNumberFormat="1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80" fillId="0" borderId="44" xfId="0" quotePrefix="1" applyFont="1" applyFill="1" applyBorder="1" applyAlignment="1">
      <alignment horizontal="center" vertical="center"/>
    </xf>
    <xf numFmtId="177" fontId="5" fillId="0" borderId="44" xfId="0" applyNumberFormat="1" applyFont="1" applyFill="1" applyBorder="1" applyAlignment="1">
      <alignment horizontal="center" vertical="center" wrapText="1"/>
    </xf>
    <xf numFmtId="178" fontId="5" fillId="0" borderId="44" xfId="0" applyNumberFormat="1" applyFont="1" applyFill="1" applyBorder="1" applyAlignment="1">
      <alignment horizontal="center" vertical="center" wrapText="1"/>
    </xf>
    <xf numFmtId="180" fontId="65" fillId="0" borderId="0" xfId="0" applyNumberFormat="1" applyFont="1" applyFill="1" applyBorder="1" applyAlignment="1">
      <alignment horizontal="right" vertical="center"/>
    </xf>
    <xf numFmtId="180" fontId="77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77" fillId="0" borderId="3" xfId="0" applyFont="1" applyFill="1" applyBorder="1" applyAlignment="1">
      <alignment horizontal="center" vertical="center" wrapText="1"/>
    </xf>
    <xf numFmtId="0" fontId="82" fillId="0" borderId="0" xfId="0" applyFont="1" applyFill="1" applyBorder="1" applyAlignment="1">
      <alignment horizontal="center" vertical="center" wrapText="1"/>
    </xf>
    <xf numFmtId="173" fontId="82" fillId="0" borderId="3" xfId="0" applyNumberFormat="1" applyFont="1" applyFill="1" applyBorder="1" applyAlignment="1">
      <alignment horizontal="center" vertical="center" wrapText="1"/>
    </xf>
    <xf numFmtId="177" fontId="82" fillId="0" borderId="27" xfId="0" applyNumberFormat="1" applyFont="1" applyFill="1" applyBorder="1" applyAlignment="1">
      <alignment horizontal="center" vertical="center" wrapText="1"/>
    </xf>
    <xf numFmtId="173" fontId="65" fillId="0" borderId="3" xfId="0" applyNumberFormat="1" applyFont="1" applyFill="1" applyBorder="1" applyAlignment="1">
      <alignment horizontal="center" vertical="center" wrapText="1"/>
    </xf>
    <xf numFmtId="173" fontId="65" fillId="0" borderId="3" xfId="0" applyNumberFormat="1" applyFont="1" applyFill="1" applyBorder="1" applyAlignment="1">
      <alignment horizontal="right" vertical="center" wrapText="1"/>
    </xf>
    <xf numFmtId="177" fontId="65" fillId="0" borderId="27" xfId="0" applyNumberFormat="1" applyFont="1" applyFill="1" applyBorder="1" applyAlignment="1">
      <alignment horizontal="right" vertical="center" wrapText="1"/>
    </xf>
    <xf numFmtId="177" fontId="65" fillId="0" borderId="27" xfId="0" applyNumberFormat="1" applyFont="1" applyFill="1" applyBorder="1" applyAlignment="1">
      <alignment horizontal="center" vertical="center" wrapText="1"/>
    </xf>
    <xf numFmtId="170" fontId="65" fillId="0" borderId="0" xfId="0" quotePrefix="1" applyNumberFormat="1" applyFont="1" applyFill="1" applyBorder="1" applyAlignment="1">
      <alignment vertical="center" wrapText="1"/>
    </xf>
    <xf numFmtId="173" fontId="66" fillId="0" borderId="3" xfId="0" applyNumberFormat="1" applyFont="1" applyFill="1" applyBorder="1" applyAlignment="1">
      <alignment horizontal="center" vertical="center" wrapText="1"/>
    </xf>
    <xf numFmtId="177" fontId="66" fillId="0" borderId="27" xfId="0" applyNumberFormat="1" applyFont="1" applyFill="1" applyBorder="1" applyAlignment="1">
      <alignment horizontal="center" vertical="center" wrapText="1"/>
    </xf>
    <xf numFmtId="173" fontId="70" fillId="0" borderId="3" xfId="0" applyNumberFormat="1" applyFont="1" applyFill="1" applyBorder="1" applyAlignment="1">
      <alignment horizontal="center" vertical="center" wrapText="1"/>
    </xf>
    <xf numFmtId="177" fontId="70" fillId="0" borderId="27" xfId="0" applyNumberFormat="1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170" fontId="70" fillId="0" borderId="0" xfId="0" quotePrefix="1" applyNumberFormat="1" applyFont="1" applyFill="1" applyBorder="1" applyAlignment="1">
      <alignment vertical="center" wrapText="1"/>
    </xf>
    <xf numFmtId="179" fontId="92" fillId="0" borderId="3" xfId="0" applyNumberFormat="1" applyFont="1" applyFill="1" applyBorder="1" applyAlignment="1">
      <alignment horizontal="center" vertical="center" wrapText="1"/>
    </xf>
    <xf numFmtId="177" fontId="85" fillId="0" borderId="27" xfId="0" applyNumberFormat="1" applyFont="1" applyFill="1" applyBorder="1" applyAlignment="1">
      <alignment horizontal="center" vertical="center" wrapText="1"/>
    </xf>
    <xf numFmtId="177" fontId="5" fillId="0" borderId="37" xfId="0" applyNumberFormat="1" applyFont="1" applyFill="1" applyBorder="1" applyAlignment="1">
      <alignment horizontal="right" vertical="center" wrapText="1"/>
    </xf>
    <xf numFmtId="177" fontId="65" fillId="0" borderId="37" xfId="0" applyNumberFormat="1" applyFont="1" applyFill="1" applyBorder="1" applyAlignment="1">
      <alignment horizontal="center" vertical="center" wrapText="1"/>
    </xf>
    <xf numFmtId="177" fontId="92" fillId="0" borderId="3" xfId="0" quotePrefix="1" applyNumberFormat="1" applyFont="1" applyFill="1" applyBorder="1" applyAlignment="1">
      <alignment horizontal="center" vertical="center"/>
    </xf>
    <xf numFmtId="179" fontId="92" fillId="0" borderId="27" xfId="0" applyNumberFormat="1" applyFont="1" applyFill="1" applyBorder="1" applyAlignment="1">
      <alignment horizontal="center" vertical="center" wrapText="1"/>
    </xf>
    <xf numFmtId="179" fontId="85" fillId="0" borderId="3" xfId="0" applyNumberFormat="1" applyFont="1" applyFill="1" applyBorder="1" applyAlignment="1">
      <alignment horizontal="center" vertical="center" wrapText="1"/>
    </xf>
    <xf numFmtId="179" fontId="82" fillId="0" borderId="3" xfId="0" applyNumberFormat="1" applyFont="1" applyFill="1" applyBorder="1" applyAlignment="1">
      <alignment horizontal="center" vertical="center" wrapText="1"/>
    </xf>
    <xf numFmtId="179" fontId="82" fillId="0" borderId="27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vertical="center" wrapText="1"/>
    </xf>
    <xf numFmtId="177" fontId="77" fillId="0" borderId="27" xfId="0" applyNumberFormat="1" applyFont="1" applyFill="1" applyBorder="1" applyAlignment="1">
      <alignment horizontal="right" vertical="center" wrapText="1"/>
    </xf>
    <xf numFmtId="3" fontId="77" fillId="0" borderId="3" xfId="0" applyNumberFormat="1" applyFont="1" applyFill="1" applyBorder="1" applyAlignment="1">
      <alignment horizontal="right" vertical="center" wrapText="1"/>
    </xf>
    <xf numFmtId="3" fontId="77" fillId="0" borderId="3" xfId="0" applyNumberFormat="1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right" vertical="center"/>
    </xf>
    <xf numFmtId="177" fontId="77" fillId="0" borderId="3" xfId="0" applyNumberFormat="1" applyFont="1" applyFill="1" applyBorder="1" applyAlignment="1">
      <alignment horizontal="right" vertical="center" wrapText="1"/>
    </xf>
    <xf numFmtId="177" fontId="76" fillId="0" borderId="27" xfId="0" applyNumberFormat="1" applyFont="1" applyFill="1" applyBorder="1" applyAlignment="1">
      <alignment horizontal="right" vertical="center" wrapText="1"/>
    </xf>
    <xf numFmtId="177" fontId="76" fillId="0" borderId="3" xfId="0" applyNumberFormat="1" applyFont="1" applyFill="1" applyBorder="1" applyAlignment="1">
      <alignment horizontal="right" vertical="center" wrapText="1"/>
    </xf>
    <xf numFmtId="178" fontId="76" fillId="0" borderId="3" xfId="0" applyNumberFormat="1" applyFont="1" applyFill="1" applyBorder="1" applyAlignment="1">
      <alignment horizontal="right" vertical="center" wrapText="1"/>
    </xf>
    <xf numFmtId="181" fontId="73" fillId="28" borderId="3" xfId="206" applyNumberFormat="1" applyFont="1" applyFill="1" applyBorder="1" applyAlignment="1">
      <alignment horizontal="right" vertical="center" wrapText="1"/>
    </xf>
    <xf numFmtId="177" fontId="72" fillId="0" borderId="27" xfId="0" applyNumberFormat="1" applyFont="1" applyFill="1" applyBorder="1" applyAlignment="1">
      <alignment horizontal="center" vertical="center" wrapText="1"/>
    </xf>
    <xf numFmtId="178" fontId="72" fillId="0" borderId="44" xfId="0" applyNumberFormat="1" applyFont="1" applyFill="1" applyBorder="1" applyAlignment="1">
      <alignment horizontal="center" vertical="center" wrapText="1"/>
    </xf>
    <xf numFmtId="177" fontId="98" fillId="28" borderId="3" xfId="206" applyNumberFormat="1" applyFont="1" applyFill="1" applyBorder="1" applyAlignment="1">
      <alignment horizontal="right" vertical="center" wrapText="1"/>
    </xf>
    <xf numFmtId="180" fontId="81" fillId="0" borderId="0" xfId="0" applyNumberFormat="1" applyFont="1" applyFill="1" applyBorder="1" applyAlignment="1">
      <alignment horizontal="center" vertical="center"/>
    </xf>
    <xf numFmtId="180" fontId="65" fillId="0" borderId="0" xfId="0" applyNumberFormat="1" applyFont="1" applyFill="1" applyBorder="1" applyAlignment="1">
      <alignment horizontal="right" vertical="center"/>
    </xf>
    <xf numFmtId="180" fontId="65" fillId="28" borderId="0" xfId="0" applyNumberFormat="1" applyFont="1" applyFill="1" applyAlignment="1">
      <alignment horizontal="right" vertical="center"/>
    </xf>
    <xf numFmtId="180" fontId="77" fillId="0" borderId="0" xfId="0" applyNumberFormat="1" applyFont="1" applyFill="1" applyBorder="1" applyAlignment="1">
      <alignment horizontal="right" vertical="center" wrapText="1"/>
    </xf>
    <xf numFmtId="180" fontId="83" fillId="0" borderId="0" xfId="0" applyNumberFormat="1" applyFont="1" applyFill="1" applyBorder="1" applyAlignment="1">
      <alignment horizontal="right" vertical="center"/>
    </xf>
    <xf numFmtId="180" fontId="68" fillId="0" borderId="0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 wrapText="1"/>
    </xf>
    <xf numFmtId="180" fontId="77" fillId="0" borderId="3" xfId="0" applyNumberFormat="1" applyFont="1" applyFill="1" applyBorder="1" applyAlignment="1">
      <alignment horizontal="center" vertical="center"/>
    </xf>
    <xf numFmtId="180" fontId="77" fillId="0" borderId="3" xfId="0" applyNumberFormat="1" applyFont="1" applyFill="1" applyBorder="1" applyAlignment="1">
      <alignment horizontal="left" vertical="center"/>
    </xf>
    <xf numFmtId="180" fontId="76" fillId="28" borderId="31" xfId="0" applyNumberFormat="1" applyFont="1" applyFill="1" applyBorder="1" applyAlignment="1">
      <alignment horizontal="center" vertical="center" wrapText="1"/>
    </xf>
    <xf numFmtId="180" fontId="76" fillId="28" borderId="32" xfId="0" applyNumberFormat="1" applyFont="1" applyFill="1" applyBorder="1" applyAlignment="1">
      <alignment horizontal="center" vertical="center" wrapText="1"/>
    </xf>
    <xf numFmtId="180" fontId="76" fillId="28" borderId="3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68" fillId="0" borderId="0" xfId="245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28" borderId="0" xfId="0" applyFont="1" applyFill="1" applyAlignment="1">
      <alignment horizontal="center" vertical="center"/>
    </xf>
    <xf numFmtId="0" fontId="82" fillId="28" borderId="3" xfId="245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left" vertical="center" wrapText="1"/>
    </xf>
    <xf numFmtId="0" fontId="83" fillId="0" borderId="0" xfId="0" applyFont="1" applyFill="1" applyBorder="1" applyAlignment="1">
      <alignment horizontal="center" vertic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77" fillId="0" borderId="3" xfId="0" applyFont="1" applyFill="1" applyBorder="1" applyAlignment="1">
      <alignment horizontal="center" vertical="center" wrapText="1"/>
    </xf>
    <xf numFmtId="0" fontId="77" fillId="0" borderId="3" xfId="245" applyFont="1" applyFill="1" applyBorder="1" applyAlignment="1">
      <alignment horizontal="center" vertical="center"/>
    </xf>
    <xf numFmtId="170" fontId="70" fillId="0" borderId="0" xfId="0" applyNumberFormat="1" applyFont="1" applyFill="1" applyBorder="1" applyAlignment="1">
      <alignment horizontal="center" vertical="center" wrapText="1"/>
    </xf>
    <xf numFmtId="170" fontId="65" fillId="28" borderId="0" xfId="0" applyNumberFormat="1" applyFont="1" applyFill="1" applyBorder="1" applyAlignment="1">
      <alignment horizontal="center" vertical="center" wrapText="1"/>
    </xf>
    <xf numFmtId="0" fontId="65" fillId="28" borderId="0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 wrapText="1"/>
    </xf>
    <xf numFmtId="178" fontId="76" fillId="28" borderId="15" xfId="206" applyNumberFormat="1" applyFont="1" applyFill="1" applyBorder="1" applyAlignment="1">
      <alignment horizontal="center" vertical="center" wrapText="1"/>
    </xf>
    <xf numFmtId="178" fontId="76" fillId="28" borderId="16" xfId="206" applyNumberFormat="1" applyFont="1" applyFill="1" applyBorder="1" applyAlignment="1">
      <alignment horizontal="center" vertical="center" wrapText="1"/>
    </xf>
    <xf numFmtId="178" fontId="77" fillId="28" borderId="15" xfId="206" applyNumberFormat="1" applyFont="1" applyFill="1" applyBorder="1" applyAlignment="1">
      <alignment horizontal="center" vertical="center" wrapText="1"/>
    </xf>
    <xf numFmtId="178" fontId="77" fillId="28" borderId="16" xfId="206" applyNumberFormat="1" applyFont="1" applyFill="1" applyBorder="1" applyAlignment="1">
      <alignment horizontal="center" vertical="center" wrapText="1"/>
    </xf>
    <xf numFmtId="177" fontId="77" fillId="28" borderId="15" xfId="0" applyNumberFormat="1" applyFont="1" applyFill="1" applyBorder="1" applyAlignment="1">
      <alignment horizontal="center" vertical="center" wrapText="1"/>
    </xf>
    <xf numFmtId="177" fontId="77" fillId="28" borderId="17" xfId="0" applyNumberFormat="1" applyFont="1" applyFill="1" applyBorder="1" applyAlignment="1">
      <alignment horizontal="center" vertical="center" wrapText="1"/>
    </xf>
    <xf numFmtId="177" fontId="77" fillId="28" borderId="16" xfId="0" applyNumberFormat="1" applyFont="1" applyFill="1" applyBorder="1" applyAlignment="1">
      <alignment horizontal="center" vertical="center" wrapText="1"/>
    </xf>
    <xf numFmtId="177" fontId="76" fillId="28" borderId="15" xfId="0" applyNumberFormat="1" applyFont="1" applyFill="1" applyBorder="1" applyAlignment="1">
      <alignment horizontal="center" vertical="center" wrapText="1"/>
    </xf>
    <xf numFmtId="177" fontId="76" fillId="28" borderId="17" xfId="0" applyNumberFormat="1" applyFont="1" applyFill="1" applyBorder="1" applyAlignment="1">
      <alignment horizontal="center" vertical="center" wrapText="1"/>
    </xf>
    <xf numFmtId="177" fontId="76" fillId="28" borderId="16" xfId="0" applyNumberFormat="1" applyFont="1" applyFill="1" applyBorder="1" applyAlignment="1">
      <alignment horizontal="center" vertical="center" wrapText="1"/>
    </xf>
    <xf numFmtId="0" fontId="76" fillId="0" borderId="0" xfId="0" applyFont="1" applyFill="1" applyAlignment="1">
      <alignment horizontal="center" vertical="center"/>
    </xf>
    <xf numFmtId="0" fontId="76" fillId="0" borderId="0" xfId="0" applyFont="1" applyFill="1" applyAlignment="1">
      <alignment horizontal="center" vertical="center" wrapText="1"/>
    </xf>
    <xf numFmtId="0" fontId="76" fillId="0" borderId="0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65" fillId="0" borderId="0" xfId="0" applyFont="1" applyFill="1" applyAlignment="1">
      <alignment vertical="center"/>
    </xf>
    <xf numFmtId="0" fontId="77" fillId="0" borderId="15" xfId="0" applyFont="1" applyFill="1" applyBorder="1" applyAlignment="1">
      <alignment horizontal="center" vertical="center" wrapText="1"/>
    </xf>
    <xf numFmtId="0" fontId="77" fillId="0" borderId="16" xfId="0" applyFont="1" applyFill="1" applyBorder="1" applyAlignment="1">
      <alignment horizontal="center" vertical="center" wrapText="1"/>
    </xf>
    <xf numFmtId="0" fontId="77" fillId="0" borderId="17" xfId="0" applyFont="1" applyFill="1" applyBorder="1" applyAlignment="1">
      <alignment horizontal="center" vertical="center" wrapText="1"/>
    </xf>
    <xf numFmtId="177" fontId="76" fillId="0" borderId="15" xfId="0" applyNumberFormat="1" applyFont="1" applyFill="1" applyBorder="1" applyAlignment="1">
      <alignment horizontal="center" vertical="center" wrapText="1"/>
    </xf>
    <xf numFmtId="177" fontId="76" fillId="0" borderId="17" xfId="0" applyNumberFormat="1" applyFont="1" applyFill="1" applyBorder="1" applyAlignment="1">
      <alignment horizontal="center" vertical="center" wrapText="1"/>
    </xf>
    <xf numFmtId="177" fontId="76" fillId="0" borderId="16" xfId="0" applyNumberFormat="1" applyFont="1" applyFill="1" applyBorder="1" applyAlignment="1">
      <alignment horizontal="center" vertical="center" wrapText="1"/>
    </xf>
    <xf numFmtId="0" fontId="77" fillId="28" borderId="0" xfId="0" applyFont="1" applyFill="1" applyBorder="1" applyAlignment="1">
      <alignment horizontal="justify" vertical="center" wrapText="1" shrinkToFit="1"/>
    </xf>
    <xf numFmtId="0" fontId="76" fillId="28" borderId="3" xfId="0" applyFont="1" applyFill="1" applyBorder="1" applyAlignment="1">
      <alignment horizontal="left" vertical="center" wrapText="1"/>
    </xf>
    <xf numFmtId="0" fontId="77" fillId="28" borderId="3" xfId="0" applyFont="1" applyFill="1" applyBorder="1" applyAlignment="1">
      <alignment horizontal="left" vertical="center" wrapText="1"/>
    </xf>
    <xf numFmtId="0" fontId="68" fillId="28" borderId="0" xfId="0" applyFont="1" applyFill="1" applyBorder="1" applyAlignment="1">
      <alignment vertical="center"/>
    </xf>
    <xf numFmtId="0" fontId="77" fillId="28" borderId="20" xfId="0" applyFont="1" applyFill="1" applyBorder="1" applyAlignment="1">
      <alignment horizontal="center" vertical="center" wrapText="1"/>
    </xf>
    <xf numFmtId="0" fontId="77" fillId="28" borderId="18" xfId="0" applyFont="1" applyFill="1" applyBorder="1" applyAlignment="1">
      <alignment horizontal="center" vertical="center" wrapText="1"/>
    </xf>
    <xf numFmtId="0" fontId="77" fillId="28" borderId="21" xfId="0" applyFont="1" applyFill="1" applyBorder="1" applyAlignment="1">
      <alignment horizontal="center" vertical="center" wrapText="1"/>
    </xf>
    <xf numFmtId="0" fontId="77" fillId="28" borderId="22" xfId="0" applyFont="1" applyFill="1" applyBorder="1" applyAlignment="1">
      <alignment horizontal="center" vertical="center" wrapText="1"/>
    </xf>
    <xf numFmtId="0" fontId="77" fillId="28" borderId="13" xfId="0" applyFont="1" applyFill="1" applyBorder="1" applyAlignment="1">
      <alignment horizontal="center" vertical="center" wrapText="1"/>
    </xf>
    <xf numFmtId="0" fontId="77" fillId="28" borderId="23" xfId="0" applyFont="1" applyFill="1" applyBorder="1" applyAlignment="1">
      <alignment horizontal="center" vertical="center" wrapText="1"/>
    </xf>
    <xf numFmtId="0" fontId="91" fillId="28" borderId="0" xfId="0" applyFont="1" applyFill="1" applyAlignment="1">
      <alignment horizontal="center" vertical="center"/>
    </xf>
    <xf numFmtId="0" fontId="65" fillId="28" borderId="15" xfId="0" applyFont="1" applyFill="1" applyBorder="1" applyAlignment="1">
      <alignment horizontal="center" vertical="center" wrapText="1"/>
    </xf>
    <xf numFmtId="0" fontId="65" fillId="28" borderId="17" xfId="0" applyFont="1" applyFill="1" applyBorder="1" applyAlignment="1">
      <alignment horizontal="center" vertical="center" wrapText="1"/>
    </xf>
    <xf numFmtId="0" fontId="65" fillId="28" borderId="16" xfId="0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76" fillId="0" borderId="15" xfId="0" applyFont="1" applyFill="1" applyBorder="1" applyAlignment="1">
      <alignment horizontal="left" vertical="center"/>
    </xf>
    <xf numFmtId="0" fontId="76" fillId="0" borderId="17" xfId="0" applyFont="1" applyFill="1" applyBorder="1" applyAlignment="1">
      <alignment horizontal="left" vertical="center"/>
    </xf>
    <xf numFmtId="0" fontId="76" fillId="0" borderId="16" xfId="0" applyFont="1" applyFill="1" applyBorder="1" applyAlignment="1">
      <alignment horizontal="left" vertical="center"/>
    </xf>
    <xf numFmtId="0" fontId="65" fillId="28" borderId="3" xfId="0" applyFont="1" applyFill="1" applyBorder="1" applyAlignment="1">
      <alignment horizontal="center" vertical="center" wrapText="1"/>
    </xf>
    <xf numFmtId="177" fontId="77" fillId="0" borderId="15" xfId="0" applyNumberFormat="1" applyFont="1" applyFill="1" applyBorder="1" applyAlignment="1">
      <alignment horizontal="center" vertical="center" wrapText="1"/>
    </xf>
    <xf numFmtId="177" fontId="77" fillId="0" borderId="16" xfId="0" applyNumberFormat="1" applyFont="1" applyFill="1" applyBorder="1" applyAlignment="1">
      <alignment horizontal="center" vertical="center" wrapText="1"/>
    </xf>
    <xf numFmtId="177" fontId="77" fillId="0" borderId="3" xfId="0" applyNumberFormat="1" applyFont="1" applyFill="1" applyBorder="1" applyAlignment="1">
      <alignment horizontal="center" vertical="center" wrapText="1"/>
    </xf>
    <xf numFmtId="180" fontId="77" fillId="28" borderId="38" xfId="0" applyNumberFormat="1" applyFont="1" applyFill="1" applyBorder="1" applyAlignment="1">
      <alignment horizontal="left" vertical="center" wrapText="1" shrinkToFit="1"/>
    </xf>
    <xf numFmtId="180" fontId="77" fillId="28" borderId="39" xfId="0" applyNumberFormat="1" applyFont="1" applyFill="1" applyBorder="1" applyAlignment="1">
      <alignment horizontal="left" vertical="center" wrapText="1" shrinkToFit="1"/>
    </xf>
    <xf numFmtId="180" fontId="77" fillId="28" borderId="40" xfId="0" applyNumberFormat="1" applyFont="1" applyFill="1" applyBorder="1" applyAlignment="1">
      <alignment horizontal="left" vertical="center" wrapText="1" shrinkToFit="1"/>
    </xf>
    <xf numFmtId="3" fontId="77" fillId="0" borderId="3" xfId="0" applyNumberFormat="1" applyFont="1" applyFill="1" applyBorder="1" applyAlignment="1">
      <alignment horizontal="center" vertical="center" wrapText="1"/>
    </xf>
    <xf numFmtId="180" fontId="76" fillId="28" borderId="38" xfId="0" applyNumberFormat="1" applyFont="1" applyFill="1" applyBorder="1" applyAlignment="1">
      <alignment horizontal="left" vertical="center" wrapText="1" shrinkToFit="1"/>
    </xf>
    <xf numFmtId="180" fontId="0" fillId="0" borderId="39" xfId="0" applyNumberFormat="1" applyBorder="1" applyAlignment="1">
      <alignment horizontal="left" vertical="center" wrapText="1" shrinkToFit="1"/>
    </xf>
    <xf numFmtId="180" fontId="0" fillId="0" borderId="40" xfId="0" applyNumberFormat="1" applyBorder="1" applyAlignment="1">
      <alignment horizontal="left" vertical="center" wrapText="1" shrinkToFit="1"/>
    </xf>
    <xf numFmtId="2" fontId="77" fillId="0" borderId="14" xfId="0" applyNumberFormat="1" applyFont="1" applyFill="1" applyBorder="1" applyAlignment="1">
      <alignment horizontal="center" vertical="center" wrapText="1"/>
    </xf>
    <xf numFmtId="2" fontId="77" fillId="0" borderId="19" xfId="0" applyNumberFormat="1" applyFont="1" applyFill="1" applyBorder="1" applyAlignment="1">
      <alignment horizontal="center" vertical="center" wrapText="1"/>
    </xf>
    <xf numFmtId="0" fontId="77" fillId="0" borderId="3" xfId="0" applyNumberFormat="1" applyFont="1" applyFill="1" applyBorder="1" applyAlignment="1">
      <alignment horizontal="center" vertical="center" wrapText="1"/>
    </xf>
    <xf numFmtId="180" fontId="76" fillId="28" borderId="39" xfId="0" applyNumberFormat="1" applyFont="1" applyFill="1" applyBorder="1" applyAlignment="1">
      <alignment horizontal="left" vertical="center" wrapText="1" shrinkToFit="1"/>
    </xf>
    <xf numFmtId="180" fontId="76" fillId="28" borderId="40" xfId="0" applyNumberFormat="1" applyFont="1" applyFill="1" applyBorder="1" applyAlignment="1">
      <alignment horizontal="left" vertical="center" wrapText="1" shrinkToFit="1"/>
    </xf>
    <xf numFmtId="180" fontId="0" fillId="0" borderId="39" xfId="0" applyNumberFormat="1" applyFont="1" applyBorder="1" applyAlignment="1">
      <alignment horizontal="left" vertical="center" wrapText="1" shrinkToFit="1"/>
    </xf>
    <xf numFmtId="180" fontId="0" fillId="0" borderId="40" xfId="0" applyNumberFormat="1" applyFont="1" applyBorder="1" applyAlignment="1">
      <alignment horizontal="left" vertical="center" wrapText="1" shrinkToFit="1"/>
    </xf>
    <xf numFmtId="180" fontId="77" fillId="0" borderId="37" xfId="0" applyNumberFormat="1" applyFont="1" applyFill="1" applyBorder="1" applyAlignment="1">
      <alignment horizontal="left" vertical="center" wrapText="1" shrinkToFit="1"/>
    </xf>
    <xf numFmtId="0" fontId="77" fillId="0" borderId="15" xfId="0" applyNumberFormat="1" applyFont="1" applyFill="1" applyBorder="1" applyAlignment="1">
      <alignment horizontal="center"/>
    </xf>
    <xf numFmtId="0" fontId="77" fillId="0" borderId="16" xfId="0" applyNumberFormat="1" applyFont="1" applyFill="1" applyBorder="1" applyAlignment="1">
      <alignment horizontal="center"/>
    </xf>
    <xf numFmtId="0" fontId="77" fillId="0" borderId="20" xfId="0" applyFont="1" applyFill="1" applyBorder="1" applyAlignment="1">
      <alignment horizontal="center" vertical="center" wrapText="1" shrinkToFit="1"/>
    </xf>
    <xf numFmtId="0" fontId="77" fillId="0" borderId="18" xfId="0" applyFont="1" applyFill="1" applyBorder="1" applyAlignment="1">
      <alignment horizontal="center" vertical="center" wrapText="1" shrinkToFit="1"/>
    </xf>
    <xf numFmtId="0" fontId="77" fillId="0" borderId="21" xfId="0" applyFont="1" applyFill="1" applyBorder="1" applyAlignment="1">
      <alignment horizontal="center" vertical="center" wrapText="1" shrinkToFit="1"/>
    </xf>
    <xf numFmtId="0" fontId="77" fillId="0" borderId="24" xfId="0" applyFont="1" applyFill="1" applyBorder="1" applyAlignment="1">
      <alignment horizontal="center" vertical="center" wrapText="1" shrinkToFit="1"/>
    </xf>
    <xf numFmtId="0" fontId="77" fillId="0" borderId="0" xfId="0" applyFont="1" applyFill="1" applyBorder="1" applyAlignment="1">
      <alignment horizontal="center" vertical="center" wrapText="1" shrinkToFit="1"/>
    </xf>
    <xf numFmtId="0" fontId="77" fillId="0" borderId="25" xfId="0" applyFont="1" applyFill="1" applyBorder="1" applyAlignment="1">
      <alignment horizontal="center" vertical="center" wrapText="1" shrinkToFit="1"/>
    </xf>
    <xf numFmtId="0" fontId="77" fillId="0" borderId="22" xfId="0" applyFont="1" applyFill="1" applyBorder="1" applyAlignment="1">
      <alignment horizontal="center" vertical="center" wrapText="1" shrinkToFit="1"/>
    </xf>
    <xf numFmtId="0" fontId="77" fillId="0" borderId="13" xfId="0" applyFont="1" applyFill="1" applyBorder="1" applyAlignment="1">
      <alignment horizontal="center" vertical="center" wrapText="1" shrinkToFit="1"/>
    </xf>
    <xf numFmtId="0" fontId="77" fillId="0" borderId="23" xfId="0" applyFont="1" applyFill="1" applyBorder="1" applyAlignment="1">
      <alignment horizontal="center" vertical="center" wrapText="1" shrinkToFit="1"/>
    </xf>
    <xf numFmtId="0" fontId="77" fillId="0" borderId="15" xfId="0" applyNumberFormat="1" applyFont="1" applyFill="1" applyBorder="1" applyAlignment="1">
      <alignment horizontal="center" vertical="center" wrapText="1"/>
    </xf>
    <xf numFmtId="0" fontId="77" fillId="0" borderId="16" xfId="0" applyNumberFormat="1" applyFont="1" applyFill="1" applyBorder="1" applyAlignment="1">
      <alignment horizontal="center" vertical="center" wrapText="1"/>
    </xf>
    <xf numFmtId="2" fontId="77" fillId="0" borderId="15" xfId="0" applyNumberFormat="1" applyFont="1" applyFill="1" applyBorder="1" applyAlignment="1">
      <alignment horizontal="center" vertical="center" wrapText="1"/>
    </xf>
    <xf numFmtId="2" fontId="77" fillId="0" borderId="17" xfId="0" applyNumberFormat="1" applyFont="1" applyFill="1" applyBorder="1" applyAlignment="1">
      <alignment horizontal="center" vertical="center" wrapText="1"/>
    </xf>
    <xf numFmtId="2" fontId="77" fillId="0" borderId="16" xfId="0" applyNumberFormat="1" applyFont="1" applyFill="1" applyBorder="1" applyAlignment="1">
      <alignment horizontal="center" vertical="center" wrapText="1"/>
    </xf>
    <xf numFmtId="180" fontId="77" fillId="0" borderId="38" xfId="0" applyNumberFormat="1" applyFont="1" applyFill="1" applyBorder="1" applyAlignment="1">
      <alignment horizontal="left" vertical="center" wrapText="1" shrinkToFit="1"/>
    </xf>
    <xf numFmtId="180" fontId="76" fillId="28" borderId="38" xfId="0" applyNumberFormat="1" applyFont="1" applyFill="1" applyBorder="1" applyAlignment="1">
      <alignment vertical="center" wrapText="1" shrinkToFit="1"/>
    </xf>
    <xf numFmtId="180" fontId="76" fillId="28" borderId="39" xfId="0" applyNumberFormat="1" applyFont="1" applyFill="1" applyBorder="1" applyAlignment="1">
      <alignment vertical="center" wrapText="1" shrinkToFit="1"/>
    </xf>
    <xf numFmtId="180" fontId="76" fillId="28" borderId="40" xfId="0" applyNumberFormat="1" applyFont="1" applyFill="1" applyBorder="1" applyAlignment="1">
      <alignment vertical="center" wrapText="1" shrinkToFit="1"/>
    </xf>
    <xf numFmtId="3" fontId="77" fillId="0" borderId="15" xfId="0" applyNumberFormat="1" applyFont="1" applyFill="1" applyBorder="1" applyAlignment="1">
      <alignment horizontal="center" vertical="center" wrapText="1"/>
    </xf>
    <xf numFmtId="3" fontId="77" fillId="0" borderId="17" xfId="0" applyNumberFormat="1" applyFont="1" applyFill="1" applyBorder="1" applyAlignment="1">
      <alignment horizontal="center" vertical="center" wrapText="1"/>
    </xf>
    <xf numFmtId="3" fontId="77" fillId="0" borderId="16" xfId="0" applyNumberFormat="1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left" vertical="center" wrapText="1"/>
    </xf>
    <xf numFmtId="0" fontId="77" fillId="0" borderId="3" xfId="0" applyFont="1" applyFill="1" applyBorder="1" applyAlignment="1">
      <alignment horizontal="center" vertical="center"/>
    </xf>
    <xf numFmtId="0" fontId="77" fillId="0" borderId="13" xfId="0" applyFont="1" applyFill="1" applyBorder="1" applyAlignment="1">
      <alignment horizontal="right" vertical="center"/>
    </xf>
    <xf numFmtId="180" fontId="77" fillId="0" borderId="41" xfId="0" applyNumberFormat="1" applyFont="1" applyFill="1" applyBorder="1" applyAlignment="1">
      <alignment horizontal="left" vertical="center" wrapText="1" shrinkToFit="1"/>
    </xf>
    <xf numFmtId="180" fontId="77" fillId="0" borderId="42" xfId="0" applyNumberFormat="1" applyFont="1" applyFill="1" applyBorder="1" applyAlignment="1">
      <alignment horizontal="left" vertical="center" wrapText="1" shrinkToFit="1"/>
    </xf>
    <xf numFmtId="180" fontId="77" fillId="0" borderId="43" xfId="0" applyNumberFormat="1" applyFont="1" applyFill="1" applyBorder="1" applyAlignment="1">
      <alignment horizontal="left" vertical="center" wrapText="1" shrinkToFit="1"/>
    </xf>
    <xf numFmtId="3" fontId="76" fillId="0" borderId="3" xfId="0" applyNumberFormat="1" applyFont="1" applyFill="1" applyBorder="1" applyAlignment="1">
      <alignment horizontal="center" vertical="center" wrapText="1"/>
    </xf>
    <xf numFmtId="0" fontId="65" fillId="0" borderId="0" xfId="0" applyFont="1" applyFill="1" applyAlignment="1">
      <alignment horizontal="center" vertical="center"/>
    </xf>
    <xf numFmtId="169" fontId="76" fillId="0" borderId="0" xfId="0" applyNumberFormat="1" applyFont="1" applyFill="1" applyBorder="1" applyAlignment="1">
      <alignment horizontal="center" vertical="center"/>
    </xf>
    <xf numFmtId="177" fontId="76" fillId="0" borderId="3" xfId="0" applyNumberFormat="1" applyFont="1" applyFill="1" applyBorder="1" applyAlignment="1">
      <alignment horizontal="center" vertical="center" wrapText="1"/>
    </xf>
    <xf numFmtId="3" fontId="76" fillId="0" borderId="3" xfId="0" applyNumberFormat="1" applyFont="1" applyFill="1" applyBorder="1" applyAlignment="1">
      <alignment horizontal="left" vertical="center" wrapText="1"/>
    </xf>
    <xf numFmtId="0" fontId="76" fillId="0" borderId="15" xfId="0" applyFont="1" applyFill="1" applyBorder="1" applyAlignment="1">
      <alignment horizontal="left"/>
    </xf>
    <xf numFmtId="0" fontId="76" fillId="0" borderId="17" xfId="0" applyFont="1" applyFill="1" applyBorder="1" applyAlignment="1">
      <alignment horizontal="left"/>
    </xf>
    <xf numFmtId="0" fontId="76" fillId="0" borderId="16" xfId="0" applyFont="1" applyFill="1" applyBorder="1" applyAlignment="1">
      <alignment horizontal="left"/>
    </xf>
    <xf numFmtId="0" fontId="77" fillId="0" borderId="14" xfId="0" applyFont="1" applyFill="1" applyBorder="1" applyAlignment="1">
      <alignment horizontal="center" vertical="center" wrapText="1" shrinkToFit="1"/>
    </xf>
    <xf numFmtId="0" fontId="77" fillId="0" borderId="26" xfId="0" applyFont="1" applyFill="1" applyBorder="1" applyAlignment="1">
      <alignment horizontal="center" vertical="center" wrapText="1" shrinkToFit="1"/>
    </xf>
    <xf numFmtId="0" fontId="77" fillId="0" borderId="19" xfId="0" applyFont="1" applyFill="1" applyBorder="1" applyAlignment="1">
      <alignment horizontal="center" vertical="center" wrapText="1" shrinkToFit="1"/>
    </xf>
    <xf numFmtId="0" fontId="77" fillId="0" borderId="20" xfId="0" applyFont="1" applyFill="1" applyBorder="1" applyAlignment="1">
      <alignment horizontal="center" vertical="center" wrapText="1"/>
    </xf>
    <xf numFmtId="0" fontId="77" fillId="0" borderId="21" xfId="0" applyFont="1" applyFill="1" applyBorder="1" applyAlignment="1">
      <alignment horizontal="center" vertical="center" wrapText="1"/>
    </xf>
    <xf numFmtId="0" fontId="77" fillId="0" borderId="24" xfId="0" applyFont="1" applyFill="1" applyBorder="1" applyAlignment="1">
      <alignment horizontal="center" vertical="center" wrapText="1"/>
    </xf>
    <xf numFmtId="0" fontId="77" fillId="0" borderId="25" xfId="0" applyFont="1" applyFill="1" applyBorder="1" applyAlignment="1">
      <alignment horizontal="center" vertical="center" wrapText="1"/>
    </xf>
    <xf numFmtId="0" fontId="77" fillId="0" borderId="22" xfId="0" applyFont="1" applyFill="1" applyBorder="1" applyAlignment="1">
      <alignment horizontal="center" vertical="center" wrapText="1"/>
    </xf>
    <xf numFmtId="0" fontId="77" fillId="0" borderId="23" xfId="0" applyFont="1" applyFill="1" applyBorder="1" applyAlignment="1">
      <alignment horizontal="center" vertical="center" wrapText="1"/>
    </xf>
    <xf numFmtId="3" fontId="77" fillId="0" borderId="3" xfId="0" applyNumberFormat="1" applyFont="1" applyFill="1" applyBorder="1" applyAlignment="1">
      <alignment horizontal="center" vertical="center" wrapText="1" shrinkToFit="1"/>
    </xf>
    <xf numFmtId="0" fontId="77" fillId="0" borderId="0" xfId="0" applyFont="1" applyFill="1" applyAlignment="1">
      <alignment horizontal="right" vertical="center"/>
    </xf>
    <xf numFmtId="0" fontId="76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 vertical="center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76" fillId="0" borderId="15" xfId="0" applyFont="1" applyFill="1" applyBorder="1" applyAlignment="1">
      <alignment horizontal="center" vertical="center"/>
    </xf>
    <xf numFmtId="0" fontId="93" fillId="0" borderId="17" xfId="0" applyFont="1" applyBorder="1" applyAlignment="1">
      <alignment horizontal="center" vertical="center"/>
    </xf>
    <xf numFmtId="0" fontId="93" fillId="0" borderId="16" xfId="0" applyFont="1" applyBorder="1" applyAlignment="1">
      <alignment horizontal="center" vertical="center"/>
    </xf>
    <xf numFmtId="177" fontId="93" fillId="28" borderId="17" xfId="0" applyNumberFormat="1" applyFont="1" applyFill="1" applyBorder="1" applyAlignment="1">
      <alignment horizontal="center" vertical="center"/>
    </xf>
    <xf numFmtId="177" fontId="93" fillId="28" borderId="16" xfId="0" applyNumberFormat="1" applyFont="1" applyFill="1" applyBorder="1" applyAlignment="1">
      <alignment horizontal="center" vertical="center"/>
    </xf>
    <xf numFmtId="170" fontId="94" fillId="28" borderId="0" xfId="0" applyNumberFormat="1" applyFont="1" applyFill="1" applyBorder="1" applyAlignment="1">
      <alignment horizontal="center" vertical="center" wrapText="1"/>
    </xf>
    <xf numFmtId="0" fontId="95" fillId="0" borderId="0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3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2:I327"/>
  <sheetViews>
    <sheetView view="pageBreakPreview" zoomScale="50" zoomScaleNormal="50" zoomScaleSheetLayoutView="50" workbookViewId="0">
      <selection activeCell="G81" sqref="G81:H81"/>
    </sheetView>
  </sheetViews>
  <sheetFormatPr defaultRowHeight="18.75"/>
  <cols>
    <col min="1" max="1" width="94" style="218" customWidth="1"/>
    <col min="2" max="2" width="14.85546875" style="206" customWidth="1"/>
    <col min="3" max="5" width="22.42578125" style="357" customWidth="1"/>
    <col min="6" max="7" width="22.42578125" style="206" customWidth="1"/>
    <col min="8" max="8" width="19.85546875" style="206" customWidth="1"/>
    <col min="9" max="9" width="25" style="206" customWidth="1"/>
    <col min="10" max="16384" width="9.140625" style="206"/>
  </cols>
  <sheetData>
    <row r="2" spans="1:9" ht="39.75" customHeight="1">
      <c r="A2" s="404" t="s">
        <v>87</v>
      </c>
      <c r="B2" s="404"/>
      <c r="C2" s="404"/>
      <c r="D2" s="404"/>
      <c r="E2" s="404"/>
      <c r="F2" s="404"/>
      <c r="G2" s="404"/>
      <c r="H2" s="404"/>
      <c r="I2" s="404"/>
    </row>
    <row r="3" spans="1:9" ht="39.75" customHeight="1">
      <c r="A3" s="404" t="s">
        <v>236</v>
      </c>
      <c r="B3" s="404"/>
      <c r="C3" s="404"/>
      <c r="D3" s="404"/>
      <c r="E3" s="404"/>
      <c r="F3" s="404"/>
      <c r="G3" s="404"/>
      <c r="H3" s="404"/>
      <c r="I3" s="404"/>
    </row>
    <row r="4" spans="1:9" ht="51.75" customHeight="1">
      <c r="C4" s="404" t="s">
        <v>297</v>
      </c>
      <c r="D4" s="404"/>
      <c r="E4" s="404"/>
    </row>
    <row r="5" spans="1:9" ht="29.25" customHeight="1">
      <c r="I5" s="193" t="s">
        <v>169</v>
      </c>
    </row>
    <row r="6" spans="1:9" ht="37.5" customHeight="1">
      <c r="A6" s="409" t="s">
        <v>54</v>
      </c>
      <c r="B6" s="409"/>
      <c r="C6" s="409"/>
      <c r="D6" s="409"/>
      <c r="E6" s="409"/>
      <c r="F6" s="409"/>
      <c r="G6" s="409"/>
      <c r="H6" s="409"/>
      <c r="I6" s="409"/>
    </row>
    <row r="7" spans="1:9" ht="22.5" customHeight="1">
      <c r="A7" s="219"/>
      <c r="B7" s="207"/>
      <c r="C7" s="207"/>
      <c r="D7" s="207"/>
      <c r="E7" s="207"/>
      <c r="F7" s="207"/>
      <c r="G7" s="207"/>
      <c r="H7" s="207" t="s">
        <v>232</v>
      </c>
      <c r="I7" s="207"/>
    </row>
    <row r="8" spans="1:9" ht="55.5" customHeight="1">
      <c r="A8" s="412" t="s">
        <v>100</v>
      </c>
      <c r="B8" s="410" t="s">
        <v>7</v>
      </c>
      <c r="C8" s="410" t="s">
        <v>138</v>
      </c>
      <c r="D8" s="410"/>
      <c r="E8" s="411" t="s">
        <v>298</v>
      </c>
      <c r="F8" s="411"/>
      <c r="G8" s="411"/>
      <c r="H8" s="411"/>
      <c r="I8" s="411"/>
    </row>
    <row r="9" spans="1:9" ht="108" customHeight="1">
      <c r="A9" s="412"/>
      <c r="B9" s="410"/>
      <c r="C9" s="358" t="s">
        <v>276</v>
      </c>
      <c r="D9" s="358" t="s">
        <v>297</v>
      </c>
      <c r="E9" s="358" t="s">
        <v>94</v>
      </c>
      <c r="F9" s="327" t="s">
        <v>90</v>
      </c>
      <c r="G9" s="195" t="s">
        <v>97</v>
      </c>
      <c r="H9" s="195" t="s">
        <v>180</v>
      </c>
      <c r="I9" s="194" t="s">
        <v>96</v>
      </c>
    </row>
    <row r="10" spans="1:9" ht="42.75" customHeight="1">
      <c r="A10" s="295">
        <v>1</v>
      </c>
      <c r="B10" s="296">
        <v>2</v>
      </c>
      <c r="C10" s="295">
        <v>3</v>
      </c>
      <c r="D10" s="296">
        <v>4</v>
      </c>
      <c r="E10" s="295">
        <v>5</v>
      </c>
      <c r="F10" s="296">
        <v>6</v>
      </c>
      <c r="G10" s="295">
        <v>7</v>
      </c>
      <c r="H10" s="296">
        <v>8</v>
      </c>
      <c r="I10" s="295">
        <v>9</v>
      </c>
    </row>
    <row r="11" spans="1:9" s="208" customFormat="1" ht="39.75" customHeight="1">
      <c r="A11" s="413" t="s">
        <v>95</v>
      </c>
      <c r="B11" s="414"/>
      <c r="C11" s="414"/>
      <c r="D11" s="414"/>
      <c r="E11" s="414"/>
      <c r="F11" s="414"/>
      <c r="G11" s="414"/>
      <c r="H11" s="414"/>
      <c r="I11" s="415"/>
    </row>
    <row r="12" spans="1:9" s="208" customFormat="1" ht="54" customHeight="1">
      <c r="A12" s="196" t="s">
        <v>78</v>
      </c>
      <c r="B12" s="297">
        <v>1000</v>
      </c>
      <c r="C12" s="201">
        <v>15538</v>
      </c>
      <c r="D12" s="201">
        <v>19171</v>
      </c>
      <c r="E12" s="199">
        <v>22065</v>
      </c>
      <c r="F12" s="201">
        <v>19171</v>
      </c>
      <c r="G12" s="200">
        <f>F12-E12</f>
        <v>-2894</v>
      </c>
      <c r="H12" s="304">
        <f>(F12/E12)*100</f>
        <v>86.884205755721737</v>
      </c>
      <c r="I12" s="209"/>
    </row>
    <row r="13" spans="1:9" s="208" customFormat="1" ht="51" customHeight="1">
      <c r="A13" s="196" t="s">
        <v>74</v>
      </c>
      <c r="B13" s="297">
        <v>1010</v>
      </c>
      <c r="C13" s="201">
        <f>SUM(C14:C21)</f>
        <v>-17122</v>
      </c>
      <c r="D13" s="201">
        <f>SUM(D14:D21)</f>
        <v>-17791</v>
      </c>
      <c r="E13" s="199">
        <f>SUM(E14:E21)</f>
        <v>-19136</v>
      </c>
      <c r="F13" s="201">
        <f>SUM(F14:F21)</f>
        <v>-17791</v>
      </c>
      <c r="G13" s="200">
        <f>F13-E13</f>
        <v>1345</v>
      </c>
      <c r="H13" s="304">
        <f t="shared" ref="H13:H74" si="0">(F13/E13)*100</f>
        <v>92.971362876254176</v>
      </c>
      <c r="I13" s="209"/>
    </row>
    <row r="14" spans="1:9" s="208" customFormat="1" ht="45" customHeight="1">
      <c r="A14" s="197" t="s">
        <v>152</v>
      </c>
      <c r="B14" s="298">
        <v>1011</v>
      </c>
      <c r="C14" s="202">
        <v>-2995</v>
      </c>
      <c r="D14" s="202">
        <v>-2751</v>
      </c>
      <c r="E14" s="198">
        <v>-3380</v>
      </c>
      <c r="F14" s="202">
        <v>-2751</v>
      </c>
      <c r="G14" s="210">
        <f t="shared" ref="G14:G62" si="1">F14-E14</f>
        <v>629</v>
      </c>
      <c r="H14" s="305">
        <f t="shared" si="0"/>
        <v>81.390532544378701</v>
      </c>
      <c r="I14" s="211"/>
    </row>
    <row r="15" spans="1:9" s="208" customFormat="1" ht="36" customHeight="1">
      <c r="A15" s="197" t="s">
        <v>153</v>
      </c>
      <c r="B15" s="298">
        <v>1012</v>
      </c>
      <c r="C15" s="202">
        <v>-767</v>
      </c>
      <c r="D15" s="202">
        <v>-841</v>
      </c>
      <c r="E15" s="198">
        <v>-900</v>
      </c>
      <c r="F15" s="202">
        <v>-841</v>
      </c>
      <c r="G15" s="210">
        <f t="shared" si="1"/>
        <v>59</v>
      </c>
      <c r="H15" s="305">
        <f t="shared" si="0"/>
        <v>93.444444444444443</v>
      </c>
      <c r="I15" s="211"/>
    </row>
    <row r="16" spans="1:9" s="208" customFormat="1" ht="39" customHeight="1">
      <c r="A16" s="197" t="s">
        <v>154</v>
      </c>
      <c r="B16" s="298">
        <v>1013</v>
      </c>
      <c r="C16" s="202">
        <v>-439</v>
      </c>
      <c r="D16" s="202">
        <v>-1257</v>
      </c>
      <c r="E16" s="198">
        <v>-520</v>
      </c>
      <c r="F16" s="202">
        <v>-1257</v>
      </c>
      <c r="G16" s="210">
        <f t="shared" si="1"/>
        <v>-737</v>
      </c>
      <c r="H16" s="305">
        <f t="shared" si="0"/>
        <v>241.73076923076923</v>
      </c>
      <c r="I16" s="211"/>
    </row>
    <row r="17" spans="1:9" s="208" customFormat="1" ht="39" customHeight="1">
      <c r="A17" s="197" t="s">
        <v>4</v>
      </c>
      <c r="B17" s="298">
        <v>1014</v>
      </c>
      <c r="C17" s="202">
        <v>-8733</v>
      </c>
      <c r="D17" s="202">
        <v>-9037</v>
      </c>
      <c r="E17" s="198">
        <v>-10080</v>
      </c>
      <c r="F17" s="202">
        <v>-9037</v>
      </c>
      <c r="G17" s="210">
        <f t="shared" si="1"/>
        <v>1043</v>
      </c>
      <c r="H17" s="305">
        <f t="shared" si="0"/>
        <v>89.652777777777786</v>
      </c>
      <c r="I17" s="211"/>
    </row>
    <row r="18" spans="1:9" s="208" customFormat="1" ht="37.5" customHeight="1">
      <c r="A18" s="197" t="s">
        <v>5</v>
      </c>
      <c r="B18" s="298">
        <v>1015</v>
      </c>
      <c r="C18" s="202">
        <v>-1786</v>
      </c>
      <c r="D18" s="202">
        <v>-1825</v>
      </c>
      <c r="E18" s="198">
        <v>-2096</v>
      </c>
      <c r="F18" s="202">
        <v>-1825</v>
      </c>
      <c r="G18" s="210">
        <f t="shared" si="1"/>
        <v>271</v>
      </c>
      <c r="H18" s="305">
        <f t="shared" si="0"/>
        <v>87.070610687022892</v>
      </c>
      <c r="I18" s="211"/>
    </row>
    <row r="19" spans="1:9" s="212" customFormat="1" ht="71.25" customHeight="1">
      <c r="A19" s="197" t="s">
        <v>155</v>
      </c>
      <c r="B19" s="299">
        <v>1016</v>
      </c>
      <c r="C19" s="202">
        <v>-175</v>
      </c>
      <c r="D19" s="202">
        <v>-273</v>
      </c>
      <c r="E19" s="198">
        <v>-220</v>
      </c>
      <c r="F19" s="202">
        <v>-273</v>
      </c>
      <c r="G19" s="210">
        <f t="shared" si="1"/>
        <v>-53</v>
      </c>
      <c r="H19" s="305">
        <f t="shared" si="0"/>
        <v>124.09090909090909</v>
      </c>
      <c r="I19" s="210"/>
    </row>
    <row r="20" spans="1:9" s="212" customFormat="1" ht="36.75" customHeight="1">
      <c r="A20" s="197" t="s">
        <v>156</v>
      </c>
      <c r="B20" s="299">
        <v>1017</v>
      </c>
      <c r="C20" s="202">
        <v>-1411</v>
      </c>
      <c r="D20" s="202">
        <v>-948</v>
      </c>
      <c r="E20" s="198">
        <v>-1240</v>
      </c>
      <c r="F20" s="202">
        <v>-948</v>
      </c>
      <c r="G20" s="210">
        <f t="shared" si="1"/>
        <v>292</v>
      </c>
      <c r="H20" s="305">
        <f t="shared" si="0"/>
        <v>76.451612903225808</v>
      </c>
      <c r="I20" s="210"/>
    </row>
    <row r="21" spans="1:9" s="208" customFormat="1" ht="40.5" customHeight="1">
      <c r="A21" s="197" t="s">
        <v>157</v>
      </c>
      <c r="B21" s="298">
        <v>1018</v>
      </c>
      <c r="C21" s="202">
        <v>-816</v>
      </c>
      <c r="D21" s="202">
        <v>-859</v>
      </c>
      <c r="E21" s="198">
        <v>-700</v>
      </c>
      <c r="F21" s="202">
        <v>-859</v>
      </c>
      <c r="G21" s="210">
        <f t="shared" si="1"/>
        <v>-159</v>
      </c>
      <c r="H21" s="305">
        <f t="shared" si="0"/>
        <v>122.71428571428571</v>
      </c>
      <c r="I21" s="211"/>
    </row>
    <row r="22" spans="1:9" s="208" customFormat="1" ht="31.5" customHeight="1">
      <c r="A22" s="196" t="s">
        <v>10</v>
      </c>
      <c r="B22" s="297">
        <v>1020</v>
      </c>
      <c r="C22" s="201">
        <f>SUM(C12,C13)</f>
        <v>-1584</v>
      </c>
      <c r="D22" s="201">
        <f>SUM(D12,D13)</f>
        <v>1380</v>
      </c>
      <c r="E22" s="199">
        <f>SUM(E12,E13)</f>
        <v>2929</v>
      </c>
      <c r="F22" s="201">
        <f>SUM(F12,F13)</f>
        <v>1380</v>
      </c>
      <c r="G22" s="200">
        <f t="shared" si="1"/>
        <v>-1549</v>
      </c>
      <c r="H22" s="304">
        <f t="shared" si="0"/>
        <v>47.115056333219528</v>
      </c>
      <c r="I22" s="209"/>
    </row>
    <row r="23" spans="1:9" s="208" customFormat="1" ht="37.5" customHeight="1">
      <c r="A23" s="196" t="s">
        <v>84</v>
      </c>
      <c r="B23" s="297">
        <v>1030</v>
      </c>
      <c r="C23" s="201">
        <f>SUM(C24:C41,C43)</f>
        <v>-1886</v>
      </c>
      <c r="D23" s="201">
        <f>SUM(D24:D41,D43)</f>
        <v>-2230</v>
      </c>
      <c r="E23" s="199">
        <f>SUM(E24:E41,E43)</f>
        <v>-2904</v>
      </c>
      <c r="F23" s="201">
        <f>SUM(F24:F41,F43)</f>
        <v>-2230</v>
      </c>
      <c r="G23" s="200">
        <f t="shared" si="1"/>
        <v>674</v>
      </c>
      <c r="H23" s="304">
        <f t="shared" si="0"/>
        <v>76.790633608815426</v>
      </c>
      <c r="I23" s="209"/>
    </row>
    <row r="24" spans="1:9" s="208" customFormat="1" ht="48" customHeight="1">
      <c r="A24" s="197" t="s">
        <v>58</v>
      </c>
      <c r="B24" s="298">
        <v>1031</v>
      </c>
      <c r="C24" s="202" t="s">
        <v>118</v>
      </c>
      <c r="D24" s="202" t="s">
        <v>118</v>
      </c>
      <c r="E24" s="198" t="s">
        <v>118</v>
      </c>
      <c r="F24" s="202" t="s">
        <v>118</v>
      </c>
      <c r="G24" s="283" t="e">
        <f t="shared" si="1"/>
        <v>#VALUE!</v>
      </c>
      <c r="H24" s="306" t="e">
        <f t="shared" si="0"/>
        <v>#VALUE!</v>
      </c>
      <c r="I24" s="211"/>
    </row>
    <row r="25" spans="1:9" s="208" customFormat="1" ht="34.5" customHeight="1">
      <c r="A25" s="197" t="s">
        <v>79</v>
      </c>
      <c r="B25" s="298">
        <v>1032</v>
      </c>
      <c r="C25" s="202">
        <v>-30</v>
      </c>
      <c r="D25" s="202">
        <v>-30</v>
      </c>
      <c r="E25" s="198">
        <v>-30</v>
      </c>
      <c r="F25" s="202">
        <v>-30</v>
      </c>
      <c r="G25" s="210">
        <f t="shared" si="1"/>
        <v>0</v>
      </c>
      <c r="H25" s="305">
        <f t="shared" si="0"/>
        <v>100</v>
      </c>
      <c r="I25" s="211"/>
    </row>
    <row r="26" spans="1:9" s="208" customFormat="1" ht="39" customHeight="1">
      <c r="A26" s="197" t="s">
        <v>9</v>
      </c>
      <c r="B26" s="298">
        <v>1033</v>
      </c>
      <c r="C26" s="202" t="s">
        <v>118</v>
      </c>
      <c r="D26" s="202" t="s">
        <v>118</v>
      </c>
      <c r="E26" s="198" t="s">
        <v>118</v>
      </c>
      <c r="F26" s="202" t="s">
        <v>118</v>
      </c>
      <c r="G26" s="283" t="e">
        <f t="shared" si="1"/>
        <v>#VALUE!</v>
      </c>
      <c r="H26" s="306" t="e">
        <f t="shared" si="0"/>
        <v>#VALUE!</v>
      </c>
      <c r="I26" s="211"/>
    </row>
    <row r="27" spans="1:9" s="208" customFormat="1" ht="39" customHeight="1">
      <c r="A27" s="197" t="s">
        <v>17</v>
      </c>
      <c r="B27" s="298">
        <v>1034</v>
      </c>
      <c r="C27" s="202" t="s">
        <v>118</v>
      </c>
      <c r="D27" s="202" t="s">
        <v>118</v>
      </c>
      <c r="E27" s="202" t="s">
        <v>118</v>
      </c>
      <c r="F27" s="202" t="s">
        <v>118</v>
      </c>
      <c r="G27" s="283" t="e">
        <f t="shared" si="1"/>
        <v>#VALUE!</v>
      </c>
      <c r="H27" s="306" t="e">
        <f t="shared" si="0"/>
        <v>#VALUE!</v>
      </c>
      <c r="I27" s="211"/>
    </row>
    <row r="28" spans="1:9" s="208" customFormat="1" ht="39" customHeight="1">
      <c r="A28" s="197" t="s">
        <v>18</v>
      </c>
      <c r="B28" s="298">
        <v>1035</v>
      </c>
      <c r="C28" s="202">
        <v>-32</v>
      </c>
      <c r="D28" s="202">
        <v>-40</v>
      </c>
      <c r="E28" s="198">
        <v>-30</v>
      </c>
      <c r="F28" s="202">
        <v>-40</v>
      </c>
      <c r="G28" s="210">
        <f t="shared" si="1"/>
        <v>-10</v>
      </c>
      <c r="H28" s="305">
        <f t="shared" si="0"/>
        <v>133.33333333333331</v>
      </c>
      <c r="I28" s="211"/>
    </row>
    <row r="29" spans="1:9" s="208" customFormat="1" ht="36" customHeight="1">
      <c r="A29" s="197" t="s">
        <v>19</v>
      </c>
      <c r="B29" s="298">
        <v>1036</v>
      </c>
      <c r="C29" s="202">
        <v>-1232</v>
      </c>
      <c r="D29" s="202">
        <v>-1439</v>
      </c>
      <c r="E29" s="198">
        <v>-2010</v>
      </c>
      <c r="F29" s="202">
        <v>-1439</v>
      </c>
      <c r="G29" s="210">
        <f t="shared" si="1"/>
        <v>571</v>
      </c>
      <c r="H29" s="305">
        <f t="shared" si="0"/>
        <v>71.592039800995025</v>
      </c>
      <c r="I29" s="211"/>
    </row>
    <row r="30" spans="1:9" s="208" customFormat="1" ht="39" customHeight="1">
      <c r="A30" s="197" t="s">
        <v>20</v>
      </c>
      <c r="B30" s="298">
        <v>1037</v>
      </c>
      <c r="C30" s="202">
        <v>-250</v>
      </c>
      <c r="D30" s="202">
        <v>-294</v>
      </c>
      <c r="E30" s="198">
        <v>-402</v>
      </c>
      <c r="F30" s="202">
        <v>-294</v>
      </c>
      <c r="G30" s="210">
        <f t="shared" si="1"/>
        <v>108</v>
      </c>
      <c r="H30" s="305">
        <f t="shared" si="0"/>
        <v>73.134328358208961</v>
      </c>
      <c r="I30" s="211"/>
    </row>
    <row r="31" spans="1:9" s="208" customFormat="1" ht="54.75" customHeight="1">
      <c r="A31" s="197" t="s">
        <v>21</v>
      </c>
      <c r="B31" s="298">
        <v>1038</v>
      </c>
      <c r="C31" s="202">
        <v>-61</v>
      </c>
      <c r="D31" s="202">
        <v>-47</v>
      </c>
      <c r="E31" s="198">
        <v>-60</v>
      </c>
      <c r="F31" s="202">
        <v>-47</v>
      </c>
      <c r="G31" s="210">
        <f t="shared" si="1"/>
        <v>13</v>
      </c>
      <c r="H31" s="305">
        <f t="shared" si="0"/>
        <v>78.333333333333329</v>
      </c>
      <c r="I31" s="211"/>
    </row>
    <row r="32" spans="1:9" s="212" customFormat="1" ht="54" customHeight="1">
      <c r="A32" s="197" t="s">
        <v>22</v>
      </c>
      <c r="B32" s="298">
        <v>1039</v>
      </c>
      <c r="C32" s="202" t="s">
        <v>118</v>
      </c>
      <c r="D32" s="202" t="s">
        <v>118</v>
      </c>
      <c r="E32" s="198" t="s">
        <v>118</v>
      </c>
      <c r="F32" s="202" t="s">
        <v>118</v>
      </c>
      <c r="G32" s="283" t="e">
        <f t="shared" si="1"/>
        <v>#VALUE!</v>
      </c>
      <c r="H32" s="306" t="e">
        <f t="shared" si="0"/>
        <v>#VALUE!</v>
      </c>
      <c r="I32" s="211"/>
    </row>
    <row r="33" spans="1:9" s="208" customFormat="1" ht="48" customHeight="1">
      <c r="A33" s="197" t="s">
        <v>23</v>
      </c>
      <c r="B33" s="298">
        <v>1040</v>
      </c>
      <c r="C33" s="202" t="s">
        <v>118</v>
      </c>
      <c r="D33" s="202" t="s">
        <v>118</v>
      </c>
      <c r="E33" s="198" t="s">
        <v>118</v>
      </c>
      <c r="F33" s="202" t="s">
        <v>118</v>
      </c>
      <c r="G33" s="283" t="e">
        <f t="shared" si="1"/>
        <v>#VALUE!</v>
      </c>
      <c r="H33" s="306" t="e">
        <f t="shared" si="0"/>
        <v>#VALUE!</v>
      </c>
      <c r="I33" s="211"/>
    </row>
    <row r="34" spans="1:9" s="208" customFormat="1" ht="36" customHeight="1">
      <c r="A34" s="197" t="s">
        <v>24</v>
      </c>
      <c r="B34" s="298">
        <v>1041</v>
      </c>
      <c r="C34" s="202">
        <v>-2</v>
      </c>
      <c r="D34" s="202" t="s">
        <v>118</v>
      </c>
      <c r="E34" s="198">
        <v>-1</v>
      </c>
      <c r="F34" s="202" t="s">
        <v>118</v>
      </c>
      <c r="G34" s="283" t="e">
        <f t="shared" si="1"/>
        <v>#VALUE!</v>
      </c>
      <c r="H34" s="306" t="e">
        <f t="shared" si="0"/>
        <v>#VALUE!</v>
      </c>
      <c r="I34" s="211"/>
    </row>
    <row r="35" spans="1:9" s="208" customFormat="1" ht="36" customHeight="1">
      <c r="A35" s="197" t="s">
        <v>25</v>
      </c>
      <c r="B35" s="298">
        <v>1042</v>
      </c>
      <c r="C35" s="202">
        <v>-21</v>
      </c>
      <c r="D35" s="202">
        <v>-22</v>
      </c>
      <c r="E35" s="198">
        <v>-30</v>
      </c>
      <c r="F35" s="202">
        <v>-22</v>
      </c>
      <c r="G35" s="210">
        <f t="shared" si="1"/>
        <v>8</v>
      </c>
      <c r="H35" s="305">
        <f t="shared" si="0"/>
        <v>73.333333333333329</v>
      </c>
      <c r="I35" s="211"/>
    </row>
    <row r="36" spans="1:9" s="208" customFormat="1" ht="36" customHeight="1">
      <c r="A36" s="197" t="s">
        <v>40</v>
      </c>
      <c r="B36" s="298">
        <v>1043</v>
      </c>
      <c r="C36" s="202">
        <v>-23</v>
      </c>
      <c r="D36" s="202">
        <v>-5</v>
      </c>
      <c r="E36" s="198">
        <v>-50</v>
      </c>
      <c r="F36" s="202">
        <v>-5</v>
      </c>
      <c r="G36" s="210">
        <f t="shared" si="1"/>
        <v>45</v>
      </c>
      <c r="H36" s="305">
        <f t="shared" si="0"/>
        <v>10</v>
      </c>
      <c r="I36" s="211"/>
    </row>
    <row r="37" spans="1:9" s="208" customFormat="1" ht="36" customHeight="1">
      <c r="A37" s="197" t="s">
        <v>26</v>
      </c>
      <c r="B37" s="298">
        <v>1044</v>
      </c>
      <c r="C37" s="202">
        <v>-1</v>
      </c>
      <c r="D37" s="202" t="s">
        <v>118</v>
      </c>
      <c r="E37" s="198">
        <v>-1</v>
      </c>
      <c r="F37" s="202" t="s">
        <v>118</v>
      </c>
      <c r="G37" s="283" t="e">
        <f t="shared" si="1"/>
        <v>#VALUE!</v>
      </c>
      <c r="H37" s="306" t="e">
        <f t="shared" si="0"/>
        <v>#VALUE!</v>
      </c>
      <c r="I37" s="211"/>
    </row>
    <row r="38" spans="1:9" s="208" customFormat="1" ht="36" customHeight="1">
      <c r="A38" s="197" t="s">
        <v>27</v>
      </c>
      <c r="B38" s="298">
        <v>1045</v>
      </c>
      <c r="C38" s="202" t="s">
        <v>118</v>
      </c>
      <c r="D38" s="202" t="s">
        <v>118</v>
      </c>
      <c r="E38" s="198" t="s">
        <v>118</v>
      </c>
      <c r="F38" s="202" t="s">
        <v>118</v>
      </c>
      <c r="G38" s="283" t="e">
        <f t="shared" si="1"/>
        <v>#VALUE!</v>
      </c>
      <c r="H38" s="306" t="e">
        <f t="shared" si="0"/>
        <v>#VALUE!</v>
      </c>
      <c r="I38" s="211"/>
    </row>
    <row r="39" spans="1:9" s="208" customFormat="1" ht="42" customHeight="1">
      <c r="A39" s="197" t="s">
        <v>28</v>
      </c>
      <c r="B39" s="298">
        <v>1046</v>
      </c>
      <c r="C39" s="202" t="s">
        <v>118</v>
      </c>
      <c r="D39" s="202" t="s">
        <v>118</v>
      </c>
      <c r="E39" s="198" t="s">
        <v>118</v>
      </c>
      <c r="F39" s="202" t="s">
        <v>118</v>
      </c>
      <c r="G39" s="283" t="e">
        <f t="shared" si="1"/>
        <v>#VALUE!</v>
      </c>
      <c r="H39" s="306" t="e">
        <f t="shared" si="0"/>
        <v>#VALUE!</v>
      </c>
      <c r="I39" s="211"/>
    </row>
    <row r="40" spans="1:9" s="208" customFormat="1" ht="40.5" customHeight="1">
      <c r="A40" s="197" t="s">
        <v>29</v>
      </c>
      <c r="B40" s="298">
        <v>1047</v>
      </c>
      <c r="C40" s="202" t="s">
        <v>118</v>
      </c>
      <c r="D40" s="202">
        <v>-6</v>
      </c>
      <c r="E40" s="198">
        <v>-30</v>
      </c>
      <c r="F40" s="202">
        <v>-6</v>
      </c>
      <c r="G40" s="283">
        <f t="shared" si="1"/>
        <v>24</v>
      </c>
      <c r="H40" s="306">
        <f t="shared" si="0"/>
        <v>20</v>
      </c>
      <c r="I40" s="211"/>
    </row>
    <row r="41" spans="1:9" s="212" customFormat="1" ht="54.75" customHeight="1">
      <c r="A41" s="197" t="s">
        <v>44</v>
      </c>
      <c r="B41" s="298">
        <v>1048</v>
      </c>
      <c r="C41" s="202">
        <v>-5</v>
      </c>
      <c r="D41" s="202">
        <v>-5</v>
      </c>
      <c r="E41" s="198">
        <v>-10</v>
      </c>
      <c r="F41" s="202">
        <v>-5</v>
      </c>
      <c r="G41" s="210">
        <f t="shared" si="1"/>
        <v>5</v>
      </c>
      <c r="H41" s="305">
        <f t="shared" si="0"/>
        <v>50</v>
      </c>
      <c r="I41" s="211"/>
    </row>
    <row r="42" spans="1:9" s="208" customFormat="1" ht="36" customHeight="1">
      <c r="A42" s="197" t="s">
        <v>30</v>
      </c>
      <c r="B42" s="298" t="s">
        <v>178</v>
      </c>
      <c r="C42" s="202" t="s">
        <v>118</v>
      </c>
      <c r="D42" s="202" t="s">
        <v>118</v>
      </c>
      <c r="E42" s="198" t="s">
        <v>118</v>
      </c>
      <c r="F42" s="202" t="s">
        <v>118</v>
      </c>
      <c r="G42" s="283" t="e">
        <f t="shared" si="1"/>
        <v>#VALUE!</v>
      </c>
      <c r="H42" s="306" t="e">
        <f t="shared" si="0"/>
        <v>#VALUE!</v>
      </c>
      <c r="I42" s="211"/>
    </row>
    <row r="43" spans="1:9" s="208" customFormat="1" ht="36" customHeight="1">
      <c r="A43" s="197" t="s">
        <v>59</v>
      </c>
      <c r="B43" s="298">
        <v>1049</v>
      </c>
      <c r="C43" s="202">
        <v>-229</v>
      </c>
      <c r="D43" s="202">
        <v>-342</v>
      </c>
      <c r="E43" s="198">
        <v>-250</v>
      </c>
      <c r="F43" s="202">
        <v>-342</v>
      </c>
      <c r="G43" s="210">
        <f t="shared" si="1"/>
        <v>-92</v>
      </c>
      <c r="H43" s="305">
        <f t="shared" si="0"/>
        <v>136.80000000000001</v>
      </c>
      <c r="I43" s="211"/>
    </row>
    <row r="44" spans="1:9" s="208" customFormat="1" ht="39.75" customHeight="1">
      <c r="A44" s="196" t="s">
        <v>85</v>
      </c>
      <c r="B44" s="300">
        <v>1060</v>
      </c>
      <c r="C44" s="201">
        <f>SUM(C45:C51)</f>
        <v>-37</v>
      </c>
      <c r="D44" s="201">
        <f>SUM(D45:D51)</f>
        <v>-18</v>
      </c>
      <c r="E44" s="199">
        <f>SUM(E45:E51)</f>
        <v>-41</v>
      </c>
      <c r="F44" s="201">
        <f>SUM(F45:F51)</f>
        <v>-18</v>
      </c>
      <c r="G44" s="200">
        <f t="shared" si="1"/>
        <v>23</v>
      </c>
      <c r="H44" s="307">
        <f t="shared" si="0"/>
        <v>43.902439024390247</v>
      </c>
      <c r="I44" s="200"/>
    </row>
    <row r="45" spans="1:9" s="208" customFormat="1" ht="36" customHeight="1">
      <c r="A45" s="197" t="s">
        <v>75</v>
      </c>
      <c r="B45" s="298">
        <v>1061</v>
      </c>
      <c r="C45" s="202" t="s">
        <v>118</v>
      </c>
      <c r="D45" s="202" t="s">
        <v>118</v>
      </c>
      <c r="E45" s="198" t="s">
        <v>118</v>
      </c>
      <c r="F45" s="202" t="s">
        <v>118</v>
      </c>
      <c r="G45" s="283" t="e">
        <f t="shared" si="1"/>
        <v>#VALUE!</v>
      </c>
      <c r="H45" s="306" t="e">
        <f t="shared" si="0"/>
        <v>#VALUE!</v>
      </c>
      <c r="I45" s="211"/>
    </row>
    <row r="46" spans="1:9" s="208" customFormat="1" ht="36" customHeight="1">
      <c r="A46" s="197" t="s">
        <v>76</v>
      </c>
      <c r="B46" s="298">
        <v>1062</v>
      </c>
      <c r="C46" s="202" t="s">
        <v>118</v>
      </c>
      <c r="D46" s="202" t="s">
        <v>118</v>
      </c>
      <c r="E46" s="198" t="s">
        <v>118</v>
      </c>
      <c r="F46" s="202" t="s">
        <v>118</v>
      </c>
      <c r="G46" s="283" t="e">
        <f t="shared" si="1"/>
        <v>#VALUE!</v>
      </c>
      <c r="H46" s="306" t="e">
        <f t="shared" si="0"/>
        <v>#VALUE!</v>
      </c>
      <c r="I46" s="211"/>
    </row>
    <row r="47" spans="1:9" s="208" customFormat="1" ht="36" customHeight="1">
      <c r="A47" s="197" t="s">
        <v>19</v>
      </c>
      <c r="B47" s="298">
        <v>1063</v>
      </c>
      <c r="C47" s="202" t="s">
        <v>118</v>
      </c>
      <c r="D47" s="202" t="s">
        <v>118</v>
      </c>
      <c r="E47" s="198" t="s">
        <v>118</v>
      </c>
      <c r="F47" s="202" t="s">
        <v>118</v>
      </c>
      <c r="G47" s="283" t="e">
        <f t="shared" si="1"/>
        <v>#VALUE!</v>
      </c>
      <c r="H47" s="306" t="e">
        <f t="shared" si="0"/>
        <v>#VALUE!</v>
      </c>
      <c r="I47" s="211"/>
    </row>
    <row r="48" spans="1:9" s="208" customFormat="1" ht="36" customHeight="1">
      <c r="A48" s="197" t="s">
        <v>20</v>
      </c>
      <c r="B48" s="298">
        <v>1064</v>
      </c>
      <c r="C48" s="202" t="s">
        <v>118</v>
      </c>
      <c r="D48" s="202" t="s">
        <v>118</v>
      </c>
      <c r="E48" s="198" t="s">
        <v>118</v>
      </c>
      <c r="F48" s="202" t="s">
        <v>118</v>
      </c>
      <c r="G48" s="283" t="e">
        <f t="shared" si="1"/>
        <v>#VALUE!</v>
      </c>
      <c r="H48" s="306" t="e">
        <f t="shared" si="0"/>
        <v>#VALUE!</v>
      </c>
      <c r="I48" s="211"/>
    </row>
    <row r="49" spans="1:9" s="208" customFormat="1" ht="36" customHeight="1">
      <c r="A49" s="197" t="s">
        <v>39</v>
      </c>
      <c r="B49" s="298">
        <v>1065</v>
      </c>
      <c r="C49" s="202" t="s">
        <v>118</v>
      </c>
      <c r="D49" s="202" t="s">
        <v>118</v>
      </c>
      <c r="E49" s="198" t="s">
        <v>118</v>
      </c>
      <c r="F49" s="202" t="s">
        <v>118</v>
      </c>
      <c r="G49" s="283" t="e">
        <f t="shared" si="1"/>
        <v>#VALUE!</v>
      </c>
      <c r="H49" s="306" t="e">
        <f t="shared" si="0"/>
        <v>#VALUE!</v>
      </c>
      <c r="I49" s="211"/>
    </row>
    <row r="50" spans="1:9" s="208" customFormat="1" ht="36" customHeight="1">
      <c r="A50" s="197" t="s">
        <v>47</v>
      </c>
      <c r="B50" s="298">
        <v>1066</v>
      </c>
      <c r="C50" s="202">
        <v>-11</v>
      </c>
      <c r="D50" s="202" t="s">
        <v>118</v>
      </c>
      <c r="E50" s="198">
        <v>-20</v>
      </c>
      <c r="F50" s="202" t="s">
        <v>118</v>
      </c>
      <c r="G50" s="283" t="e">
        <f t="shared" si="1"/>
        <v>#VALUE!</v>
      </c>
      <c r="H50" s="306" t="e">
        <f t="shared" si="0"/>
        <v>#VALUE!</v>
      </c>
      <c r="I50" s="211"/>
    </row>
    <row r="51" spans="1:9" s="208" customFormat="1" ht="36" customHeight="1">
      <c r="A51" s="197" t="s">
        <v>64</v>
      </c>
      <c r="B51" s="298">
        <v>1067</v>
      </c>
      <c r="C51" s="202">
        <v>-26</v>
      </c>
      <c r="D51" s="202">
        <v>-18</v>
      </c>
      <c r="E51" s="198">
        <v>-21</v>
      </c>
      <c r="F51" s="202">
        <v>-18</v>
      </c>
      <c r="G51" s="210">
        <f t="shared" si="1"/>
        <v>3</v>
      </c>
      <c r="H51" s="305">
        <f t="shared" si="0"/>
        <v>85.714285714285708</v>
      </c>
      <c r="I51" s="211"/>
    </row>
    <row r="52" spans="1:9" s="208" customFormat="1" ht="44.25" customHeight="1">
      <c r="A52" s="196" t="s">
        <v>124</v>
      </c>
      <c r="B52" s="300">
        <v>1070</v>
      </c>
      <c r="C52" s="201">
        <f>SUM(C53:C55)</f>
        <v>2079</v>
      </c>
      <c r="D52" s="201">
        <f>SUM(D53:D55)</f>
        <v>2220</v>
      </c>
      <c r="E52" s="199">
        <f>SUM(E53:E55)</f>
        <v>410</v>
      </c>
      <c r="F52" s="201">
        <f>SUM(F53:F55)</f>
        <v>2220</v>
      </c>
      <c r="G52" s="200">
        <f>F52-E52</f>
        <v>1810</v>
      </c>
      <c r="H52" s="307">
        <f t="shared" si="0"/>
        <v>541.46341463414637</v>
      </c>
      <c r="I52" s="200"/>
    </row>
    <row r="53" spans="1:9" s="208" customFormat="1" ht="36" customHeight="1">
      <c r="A53" s="197" t="s">
        <v>82</v>
      </c>
      <c r="B53" s="298">
        <v>1071</v>
      </c>
      <c r="C53" s="202">
        <v>0</v>
      </c>
      <c r="D53" s="202">
        <v>0</v>
      </c>
      <c r="E53" s="198">
        <v>0</v>
      </c>
      <c r="F53" s="202">
        <v>0</v>
      </c>
      <c r="G53" s="210">
        <f t="shared" si="1"/>
        <v>0</v>
      </c>
      <c r="H53" s="306" t="e">
        <f t="shared" si="0"/>
        <v>#DIV/0!</v>
      </c>
      <c r="I53" s="211"/>
    </row>
    <row r="54" spans="1:9" s="208" customFormat="1" ht="36" customHeight="1">
      <c r="A54" s="197" t="s">
        <v>132</v>
      </c>
      <c r="B54" s="298">
        <v>1072</v>
      </c>
      <c r="C54" s="202">
        <v>0</v>
      </c>
      <c r="D54" s="202">
        <v>0</v>
      </c>
      <c r="E54" s="198">
        <v>0</v>
      </c>
      <c r="F54" s="202">
        <v>0</v>
      </c>
      <c r="G54" s="210">
        <f t="shared" si="1"/>
        <v>0</v>
      </c>
      <c r="H54" s="306" t="e">
        <f t="shared" si="0"/>
        <v>#DIV/0!</v>
      </c>
      <c r="I54" s="211"/>
    </row>
    <row r="55" spans="1:9" s="208" customFormat="1" ht="36" customHeight="1">
      <c r="A55" s="197" t="s">
        <v>125</v>
      </c>
      <c r="B55" s="298">
        <v>1073</v>
      </c>
      <c r="C55" s="202">
        <v>2079</v>
      </c>
      <c r="D55" s="202">
        <v>2220</v>
      </c>
      <c r="E55" s="198">
        <v>410</v>
      </c>
      <c r="F55" s="202">
        <v>2220</v>
      </c>
      <c r="G55" s="210">
        <f t="shared" si="1"/>
        <v>1810</v>
      </c>
      <c r="H55" s="305">
        <f t="shared" si="0"/>
        <v>541.46341463414637</v>
      </c>
      <c r="I55" s="211"/>
    </row>
    <row r="56" spans="1:9" s="208" customFormat="1" ht="44.25" customHeight="1">
      <c r="A56" s="196" t="s">
        <v>48</v>
      </c>
      <c r="B56" s="300">
        <v>1080</v>
      </c>
      <c r="C56" s="201">
        <f>SUM(C57:C62)</f>
        <v>-459</v>
      </c>
      <c r="D56" s="201">
        <f>SUM(D57:D62)</f>
        <v>-1521</v>
      </c>
      <c r="E56" s="199">
        <f>SUM(E57:E62)</f>
        <v>-500</v>
      </c>
      <c r="F56" s="201">
        <f>SUM(F57:F62)</f>
        <v>-1521</v>
      </c>
      <c r="G56" s="200">
        <f t="shared" si="1"/>
        <v>-1021</v>
      </c>
      <c r="H56" s="307">
        <f t="shared" si="0"/>
        <v>304.2</v>
      </c>
      <c r="I56" s="200"/>
    </row>
    <row r="57" spans="1:9" s="208" customFormat="1" ht="36" customHeight="1">
      <c r="A57" s="197" t="s">
        <v>82</v>
      </c>
      <c r="B57" s="298">
        <v>1081</v>
      </c>
      <c r="C57" s="198" t="s">
        <v>118</v>
      </c>
      <c r="D57" s="198" t="s">
        <v>118</v>
      </c>
      <c r="E57" s="198" t="s">
        <v>118</v>
      </c>
      <c r="F57" s="198" t="s">
        <v>118</v>
      </c>
      <c r="G57" s="283" t="e">
        <f t="shared" si="1"/>
        <v>#VALUE!</v>
      </c>
      <c r="H57" s="306" t="e">
        <f t="shared" si="0"/>
        <v>#VALUE!</v>
      </c>
      <c r="I57" s="211"/>
    </row>
    <row r="58" spans="1:9" s="208" customFormat="1" ht="37.5" customHeight="1">
      <c r="A58" s="197" t="s">
        <v>346</v>
      </c>
      <c r="B58" s="298">
        <v>1082</v>
      </c>
      <c r="C58" s="198">
        <v>0</v>
      </c>
      <c r="D58" s="198">
        <v>0</v>
      </c>
      <c r="E58" s="198">
        <v>0</v>
      </c>
      <c r="F58" s="198">
        <v>0</v>
      </c>
      <c r="G58" s="283">
        <f t="shared" si="1"/>
        <v>0</v>
      </c>
      <c r="H58" s="306" t="e">
        <f t="shared" si="0"/>
        <v>#DIV/0!</v>
      </c>
      <c r="I58" s="211"/>
    </row>
    <row r="59" spans="1:9" s="208" customFormat="1" ht="36" customHeight="1">
      <c r="A59" s="197" t="s">
        <v>43</v>
      </c>
      <c r="B59" s="298">
        <v>1083</v>
      </c>
      <c r="C59" s="202" t="s">
        <v>118</v>
      </c>
      <c r="D59" s="202" t="s">
        <v>118</v>
      </c>
      <c r="E59" s="198" t="s">
        <v>118</v>
      </c>
      <c r="F59" s="202" t="s">
        <v>118</v>
      </c>
      <c r="G59" s="283" t="e">
        <f t="shared" si="1"/>
        <v>#VALUE!</v>
      </c>
      <c r="H59" s="306" t="e">
        <f t="shared" si="0"/>
        <v>#VALUE!</v>
      </c>
      <c r="I59" s="211"/>
    </row>
    <row r="60" spans="1:9" s="208" customFormat="1" ht="36" customHeight="1">
      <c r="A60" s="197" t="s">
        <v>31</v>
      </c>
      <c r="B60" s="298">
        <v>1084</v>
      </c>
      <c r="C60" s="202" t="s">
        <v>118</v>
      </c>
      <c r="D60" s="202" t="s">
        <v>118</v>
      </c>
      <c r="E60" s="198" t="s">
        <v>118</v>
      </c>
      <c r="F60" s="202" t="s">
        <v>118</v>
      </c>
      <c r="G60" s="283" t="e">
        <f t="shared" si="1"/>
        <v>#VALUE!</v>
      </c>
      <c r="H60" s="306" t="e">
        <f t="shared" si="0"/>
        <v>#VALUE!</v>
      </c>
      <c r="I60" s="211"/>
    </row>
    <row r="61" spans="1:9" s="208" customFormat="1" ht="36" customHeight="1">
      <c r="A61" s="197" t="s">
        <v>38</v>
      </c>
      <c r="B61" s="298">
        <v>1085</v>
      </c>
      <c r="C61" s="202" t="s">
        <v>118</v>
      </c>
      <c r="D61" s="202" t="s">
        <v>118</v>
      </c>
      <c r="E61" s="198" t="s">
        <v>118</v>
      </c>
      <c r="F61" s="202" t="s">
        <v>118</v>
      </c>
      <c r="G61" s="283" t="e">
        <f t="shared" si="1"/>
        <v>#VALUE!</v>
      </c>
      <c r="H61" s="306" t="e">
        <f t="shared" si="0"/>
        <v>#VALUE!</v>
      </c>
      <c r="I61" s="211"/>
    </row>
    <row r="62" spans="1:9" s="208" customFormat="1" ht="36" customHeight="1">
      <c r="A62" s="197" t="s">
        <v>92</v>
      </c>
      <c r="B62" s="298">
        <v>1086</v>
      </c>
      <c r="C62" s="202">
        <v>-459</v>
      </c>
      <c r="D62" s="202">
        <v>-1521</v>
      </c>
      <c r="E62" s="198">
        <v>-500</v>
      </c>
      <c r="F62" s="202">
        <v>-1521</v>
      </c>
      <c r="G62" s="210">
        <f t="shared" si="1"/>
        <v>-1021</v>
      </c>
      <c r="H62" s="305">
        <f t="shared" si="0"/>
        <v>304.2</v>
      </c>
      <c r="I62" s="211"/>
    </row>
    <row r="63" spans="1:9" s="208" customFormat="1" ht="44.25" customHeight="1">
      <c r="A63" s="196" t="s">
        <v>3</v>
      </c>
      <c r="B63" s="300">
        <v>1100</v>
      </c>
      <c r="C63" s="201">
        <f>SUM(C22,C23,C44,C52,C56)</f>
        <v>-1887</v>
      </c>
      <c r="D63" s="201">
        <f>SUM(D22,D23,D44,D52,D56)</f>
        <v>-169</v>
      </c>
      <c r="E63" s="199">
        <f>SUM(E22,E23,E44,E52,E56)</f>
        <v>-106</v>
      </c>
      <c r="F63" s="201">
        <f>SUM(F22,F23,F44,F52,F56)</f>
        <v>-169</v>
      </c>
      <c r="G63" s="200">
        <f t="shared" ref="G63:G81" si="2">F63-E63</f>
        <v>-63</v>
      </c>
      <c r="H63" s="307">
        <f t="shared" si="0"/>
        <v>159.43396226415095</v>
      </c>
      <c r="I63" s="200"/>
    </row>
    <row r="64" spans="1:9" s="208" customFormat="1" ht="46.5" customHeight="1">
      <c r="A64" s="197" t="s">
        <v>299</v>
      </c>
      <c r="B64" s="298">
        <v>1110</v>
      </c>
      <c r="C64" s="202">
        <v>16</v>
      </c>
      <c r="D64" s="202">
        <v>868</v>
      </c>
      <c r="E64" s="198">
        <v>86</v>
      </c>
      <c r="F64" s="202">
        <v>868</v>
      </c>
      <c r="G64" s="202">
        <f t="shared" si="2"/>
        <v>782</v>
      </c>
      <c r="H64" s="305">
        <f t="shared" si="0"/>
        <v>1009.3023255813954</v>
      </c>
      <c r="I64" s="211"/>
    </row>
    <row r="65" spans="1:9" s="208" customFormat="1" ht="52.5" customHeight="1">
      <c r="A65" s="197" t="s">
        <v>300</v>
      </c>
      <c r="B65" s="298">
        <v>1120</v>
      </c>
      <c r="C65" s="202">
        <v>-25</v>
      </c>
      <c r="D65" s="202">
        <v>0</v>
      </c>
      <c r="E65" s="198">
        <v>0</v>
      </c>
      <c r="F65" s="202">
        <v>0</v>
      </c>
      <c r="G65" s="202">
        <f t="shared" si="2"/>
        <v>0</v>
      </c>
      <c r="H65" s="308" t="e">
        <f t="shared" si="0"/>
        <v>#DIV/0!</v>
      </c>
      <c r="I65" s="211"/>
    </row>
    <row r="66" spans="1:9" s="208" customFormat="1" ht="44.25" customHeight="1">
      <c r="A66" s="196" t="s">
        <v>304</v>
      </c>
      <c r="B66" s="300">
        <v>1130</v>
      </c>
      <c r="C66" s="201">
        <v>0</v>
      </c>
      <c r="D66" s="201">
        <v>0</v>
      </c>
      <c r="E66" s="199">
        <v>0</v>
      </c>
      <c r="F66" s="201">
        <v>0</v>
      </c>
      <c r="G66" s="310">
        <f t="shared" si="2"/>
        <v>0</v>
      </c>
      <c r="H66" s="308" t="e">
        <f t="shared" si="0"/>
        <v>#DIV/0!</v>
      </c>
      <c r="I66" s="200"/>
    </row>
    <row r="67" spans="1:9" s="208" customFormat="1" ht="32.25" customHeight="1">
      <c r="A67" s="196" t="s">
        <v>303</v>
      </c>
      <c r="B67" s="300">
        <v>1140</v>
      </c>
      <c r="C67" s="201">
        <v>-144</v>
      </c>
      <c r="D67" s="201">
        <v>-133</v>
      </c>
      <c r="E67" s="199">
        <v>-120</v>
      </c>
      <c r="F67" s="201">
        <v>-133</v>
      </c>
      <c r="G67" s="201">
        <f t="shared" si="2"/>
        <v>-13</v>
      </c>
      <c r="H67" s="307">
        <f t="shared" si="0"/>
        <v>110.83333333333334</v>
      </c>
      <c r="I67" s="200"/>
    </row>
    <row r="68" spans="1:9" s="208" customFormat="1" ht="44.25" customHeight="1">
      <c r="A68" s="196" t="s">
        <v>126</v>
      </c>
      <c r="B68" s="300">
        <v>1150</v>
      </c>
      <c r="C68" s="201">
        <f>SUM(C69:C70)</f>
        <v>160</v>
      </c>
      <c r="D68" s="201">
        <f>SUM(D69:D70)</f>
        <v>154</v>
      </c>
      <c r="E68" s="199">
        <f>SUM(E69:E70)</f>
        <v>140</v>
      </c>
      <c r="F68" s="201">
        <f>SUM(F69:F70)</f>
        <v>154</v>
      </c>
      <c r="G68" s="201">
        <f t="shared" si="2"/>
        <v>14</v>
      </c>
      <c r="H68" s="307">
        <f t="shared" si="0"/>
        <v>110.00000000000001</v>
      </c>
      <c r="I68" s="200"/>
    </row>
    <row r="69" spans="1:9" s="208" customFormat="1" ht="30" customHeight="1">
      <c r="A69" s="197" t="s">
        <v>82</v>
      </c>
      <c r="B69" s="298">
        <v>1151</v>
      </c>
      <c r="C69" s="202"/>
      <c r="D69" s="202"/>
      <c r="E69" s="198">
        <v>0</v>
      </c>
      <c r="F69" s="202"/>
      <c r="G69" s="202">
        <f t="shared" si="2"/>
        <v>0</v>
      </c>
      <c r="H69" s="308" t="e">
        <f t="shared" si="0"/>
        <v>#DIV/0!</v>
      </c>
      <c r="I69" s="211"/>
    </row>
    <row r="70" spans="1:9" s="208" customFormat="1" ht="45" customHeight="1">
      <c r="A70" s="197" t="s">
        <v>265</v>
      </c>
      <c r="B70" s="298">
        <v>1152</v>
      </c>
      <c r="C70" s="202">
        <v>160</v>
      </c>
      <c r="D70" s="202">
        <v>154</v>
      </c>
      <c r="E70" s="198">
        <v>140</v>
      </c>
      <c r="F70" s="202">
        <v>154</v>
      </c>
      <c r="G70" s="202">
        <f t="shared" si="2"/>
        <v>14</v>
      </c>
      <c r="H70" s="305">
        <f t="shared" si="0"/>
        <v>110.00000000000001</v>
      </c>
      <c r="I70" s="211"/>
    </row>
    <row r="71" spans="1:9" s="208" customFormat="1" ht="38.25" customHeight="1">
      <c r="A71" s="196" t="s">
        <v>127</v>
      </c>
      <c r="B71" s="300">
        <v>1160</v>
      </c>
      <c r="C71" s="201">
        <f>SUM(C72:C73)</f>
        <v>0</v>
      </c>
      <c r="D71" s="201">
        <f>SUM(D72:D73)</f>
        <v>0</v>
      </c>
      <c r="E71" s="199">
        <f>SUM(E72:E73)</f>
        <v>0</v>
      </c>
      <c r="F71" s="201">
        <f>SUM(F72:F73)</f>
        <v>0</v>
      </c>
      <c r="G71" s="201">
        <f t="shared" si="2"/>
        <v>0</v>
      </c>
      <c r="H71" s="309" t="e">
        <f t="shared" si="0"/>
        <v>#DIV/0!</v>
      </c>
      <c r="I71" s="200"/>
    </row>
    <row r="72" spans="1:9" s="208" customFormat="1" ht="37.5" customHeight="1">
      <c r="A72" s="197" t="s">
        <v>82</v>
      </c>
      <c r="B72" s="298">
        <v>1161</v>
      </c>
      <c r="C72" s="202" t="s">
        <v>118</v>
      </c>
      <c r="D72" s="202" t="s">
        <v>118</v>
      </c>
      <c r="E72" s="198" t="s">
        <v>118</v>
      </c>
      <c r="F72" s="202" t="s">
        <v>118</v>
      </c>
      <c r="G72" s="202"/>
      <c r="H72" s="306" t="e">
        <f t="shared" si="0"/>
        <v>#VALUE!</v>
      </c>
      <c r="I72" s="211"/>
    </row>
    <row r="73" spans="1:9" s="208" customFormat="1" ht="39" customHeight="1">
      <c r="A73" s="197" t="s">
        <v>317</v>
      </c>
      <c r="B73" s="298">
        <v>1162</v>
      </c>
      <c r="C73" s="202" t="s">
        <v>118</v>
      </c>
      <c r="D73" s="202" t="s">
        <v>118</v>
      </c>
      <c r="E73" s="202" t="s">
        <v>118</v>
      </c>
      <c r="F73" s="202" t="s">
        <v>118</v>
      </c>
      <c r="G73" s="310" t="e">
        <f t="shared" si="2"/>
        <v>#VALUE!</v>
      </c>
      <c r="H73" s="306" t="e">
        <f t="shared" si="0"/>
        <v>#VALUE!</v>
      </c>
      <c r="I73" s="211"/>
    </row>
    <row r="74" spans="1:9" s="208" customFormat="1" ht="36" customHeight="1">
      <c r="A74" s="196" t="s">
        <v>53</v>
      </c>
      <c r="B74" s="297">
        <v>1170</v>
      </c>
      <c r="C74" s="201">
        <f>SUM(C63,C64,C65,C66,C67,C68,C71)</f>
        <v>-1880</v>
      </c>
      <c r="D74" s="201">
        <f>SUM(D63,D64,D65,D66,D67,D68,D71)</f>
        <v>720</v>
      </c>
      <c r="E74" s="199">
        <f>SUM(E63,E64,E65,E66,E67,E68,E71)</f>
        <v>0</v>
      </c>
      <c r="F74" s="201">
        <f>SUM(F63,F64,F65,F66,F67,F68,F71)</f>
        <v>720</v>
      </c>
      <c r="G74" s="201">
        <f t="shared" si="2"/>
        <v>720</v>
      </c>
      <c r="H74" s="400" t="e">
        <f t="shared" si="0"/>
        <v>#DIV/0!</v>
      </c>
      <c r="I74" s="209"/>
    </row>
    <row r="75" spans="1:9" s="208" customFormat="1" ht="39" customHeight="1">
      <c r="A75" s="197" t="s">
        <v>119</v>
      </c>
      <c r="B75" s="298">
        <v>1180</v>
      </c>
      <c r="C75" s="202" t="s">
        <v>118</v>
      </c>
      <c r="D75" s="202" t="s">
        <v>118</v>
      </c>
      <c r="E75" s="202" t="s">
        <v>118</v>
      </c>
      <c r="F75" s="202" t="s">
        <v>118</v>
      </c>
      <c r="G75" s="310" t="e">
        <f t="shared" si="2"/>
        <v>#VALUE!</v>
      </c>
      <c r="H75" s="306" t="e">
        <f t="shared" ref="H75:H99" si="3">(F75/E75)*100</f>
        <v>#VALUE!</v>
      </c>
      <c r="I75" s="211"/>
    </row>
    <row r="76" spans="1:9" s="208" customFormat="1" ht="39" customHeight="1">
      <c r="A76" s="197" t="s">
        <v>120</v>
      </c>
      <c r="B76" s="298">
        <v>1181</v>
      </c>
      <c r="C76" s="202">
        <v>0</v>
      </c>
      <c r="D76" s="202">
        <v>0</v>
      </c>
      <c r="E76" s="198">
        <v>0</v>
      </c>
      <c r="F76" s="202">
        <v>0</v>
      </c>
      <c r="G76" s="310"/>
      <c r="H76" s="306" t="e">
        <f t="shared" si="3"/>
        <v>#DIV/0!</v>
      </c>
      <c r="I76" s="211"/>
    </row>
    <row r="77" spans="1:9" s="208" customFormat="1" ht="39" customHeight="1">
      <c r="A77" s="197" t="s">
        <v>121</v>
      </c>
      <c r="B77" s="298">
        <v>1190</v>
      </c>
      <c r="C77" s="202">
        <v>0</v>
      </c>
      <c r="D77" s="202">
        <v>0</v>
      </c>
      <c r="E77" s="198">
        <v>0</v>
      </c>
      <c r="F77" s="202">
        <v>0</v>
      </c>
      <c r="G77" s="310"/>
      <c r="H77" s="306" t="e">
        <f t="shared" si="3"/>
        <v>#DIV/0!</v>
      </c>
      <c r="I77" s="211"/>
    </row>
    <row r="78" spans="1:9" s="208" customFormat="1" ht="39" customHeight="1">
      <c r="A78" s="197" t="s">
        <v>122</v>
      </c>
      <c r="B78" s="298">
        <v>1191</v>
      </c>
      <c r="C78" s="202" t="s">
        <v>118</v>
      </c>
      <c r="D78" s="202" t="s">
        <v>118</v>
      </c>
      <c r="E78" s="198" t="s">
        <v>118</v>
      </c>
      <c r="F78" s="202" t="s">
        <v>118</v>
      </c>
      <c r="G78" s="310" t="e">
        <f t="shared" si="2"/>
        <v>#VALUE!</v>
      </c>
      <c r="H78" s="306" t="e">
        <f t="shared" si="3"/>
        <v>#VALUE!</v>
      </c>
      <c r="I78" s="211"/>
    </row>
    <row r="79" spans="1:9" s="208" customFormat="1" ht="38.25" customHeight="1">
      <c r="A79" s="196" t="s">
        <v>131</v>
      </c>
      <c r="B79" s="300">
        <v>1200</v>
      </c>
      <c r="C79" s="201">
        <f>SUM(C74,C75,C76,C77,C78)</f>
        <v>-1880</v>
      </c>
      <c r="D79" s="201">
        <f>SUM(D74,D75,D76,D77,D78)</f>
        <v>720</v>
      </c>
      <c r="E79" s="199">
        <f>SUM(E74,E75,E76,E77,E78)</f>
        <v>0</v>
      </c>
      <c r="F79" s="201">
        <f>SUM(F74,F75,F76,F77,F78)</f>
        <v>720</v>
      </c>
      <c r="G79" s="201">
        <f t="shared" si="2"/>
        <v>720</v>
      </c>
      <c r="H79" s="309" t="e">
        <f t="shared" si="3"/>
        <v>#DIV/0!</v>
      </c>
      <c r="I79" s="200"/>
    </row>
    <row r="80" spans="1:9" s="208" customFormat="1" ht="39" customHeight="1">
      <c r="A80" s="197" t="s">
        <v>11</v>
      </c>
      <c r="B80" s="298">
        <v>1201</v>
      </c>
      <c r="C80" s="202">
        <v>0</v>
      </c>
      <c r="D80" s="202">
        <v>720</v>
      </c>
      <c r="E80" s="198">
        <v>0</v>
      </c>
      <c r="F80" s="202">
        <v>720</v>
      </c>
      <c r="G80" s="202">
        <f t="shared" si="2"/>
        <v>720</v>
      </c>
      <c r="H80" s="306" t="e">
        <f t="shared" si="3"/>
        <v>#DIV/0!</v>
      </c>
      <c r="I80" s="211"/>
    </row>
    <row r="81" spans="1:9" s="208" customFormat="1" ht="39" customHeight="1">
      <c r="A81" s="197" t="s">
        <v>12</v>
      </c>
      <c r="B81" s="298">
        <v>1202</v>
      </c>
      <c r="C81" s="202">
        <v>-1880</v>
      </c>
      <c r="D81" s="198" t="s">
        <v>118</v>
      </c>
      <c r="E81" s="198" t="s">
        <v>118</v>
      </c>
      <c r="F81" s="198" t="s">
        <v>118</v>
      </c>
      <c r="G81" s="310" t="e">
        <f t="shared" si="2"/>
        <v>#VALUE!</v>
      </c>
      <c r="H81" s="306" t="e">
        <f t="shared" si="3"/>
        <v>#VALUE!</v>
      </c>
      <c r="I81" s="211"/>
    </row>
    <row r="82" spans="1:9" s="208" customFormat="1" ht="38.25" customHeight="1">
      <c r="A82" s="196" t="s">
        <v>8</v>
      </c>
      <c r="B82" s="300">
        <v>1210</v>
      </c>
      <c r="C82" s="201">
        <f>SUM(C12,C52,C64,C66,C68,C76,C77)</f>
        <v>17793</v>
      </c>
      <c r="D82" s="201">
        <f>SUM(D12,D52,D64,D66,D68,D76,D77)</f>
        <v>22413</v>
      </c>
      <c r="E82" s="199">
        <f>SUM(E12,E52,E64,E66,E68,E76,E77)</f>
        <v>22701</v>
      </c>
      <c r="F82" s="201">
        <f>SUM(F12,F52,F64,F66,F68,F76,F77)</f>
        <v>22413</v>
      </c>
      <c r="G82" s="201">
        <f>F82-E82</f>
        <v>-288</v>
      </c>
      <c r="H82" s="307">
        <f t="shared" si="3"/>
        <v>98.731333421435181</v>
      </c>
      <c r="I82" s="200"/>
    </row>
    <row r="83" spans="1:9" s="208" customFormat="1" ht="39.75" customHeight="1">
      <c r="A83" s="196" t="s">
        <v>62</v>
      </c>
      <c r="B83" s="300">
        <v>1220</v>
      </c>
      <c r="C83" s="201">
        <f>SUM(C13,C23,C44,C56,C65,C67,C71,C75,C78)</f>
        <v>-19673</v>
      </c>
      <c r="D83" s="201">
        <f>SUM(D13,D23,D44,D56,D65,D67,D71,D75,D78)</f>
        <v>-21693</v>
      </c>
      <c r="E83" s="199">
        <f>SUM(E13,E23,E44,E56,E65,E67,E71,E75,E78)</f>
        <v>-22701</v>
      </c>
      <c r="F83" s="201">
        <f>SUM(F13,F23,F44,F56,F65,F67,F71,F75,F78)</f>
        <v>-21693</v>
      </c>
      <c r="G83" s="201">
        <f>F83-E83</f>
        <v>1008</v>
      </c>
      <c r="H83" s="307">
        <f t="shared" si="3"/>
        <v>95.559666975023134</v>
      </c>
      <c r="I83" s="200"/>
    </row>
    <row r="84" spans="1:9" s="208" customFormat="1" ht="39" customHeight="1">
      <c r="A84" s="197" t="s">
        <v>93</v>
      </c>
      <c r="B84" s="298">
        <v>1230</v>
      </c>
      <c r="C84" s="202"/>
      <c r="D84" s="202"/>
      <c r="E84" s="198"/>
      <c r="F84" s="202"/>
      <c r="G84" s="202">
        <f>F84-E84</f>
        <v>0</v>
      </c>
      <c r="H84" s="306" t="e">
        <f t="shared" si="3"/>
        <v>#DIV/0!</v>
      </c>
      <c r="I84" s="211"/>
    </row>
    <row r="85" spans="1:9" s="208" customFormat="1" ht="36.75" customHeight="1">
      <c r="A85" s="196" t="s">
        <v>73</v>
      </c>
      <c r="B85" s="300"/>
      <c r="C85" s="201"/>
      <c r="D85" s="201"/>
      <c r="E85" s="201"/>
      <c r="F85" s="201"/>
      <c r="G85" s="201"/>
      <c r="H85" s="307"/>
      <c r="I85" s="200"/>
    </row>
    <row r="86" spans="1:9" s="208" customFormat="1" ht="39" customHeight="1">
      <c r="A86" s="197" t="s">
        <v>99</v>
      </c>
      <c r="B86" s="298">
        <v>1300</v>
      </c>
      <c r="C86" s="202">
        <f>C63</f>
        <v>-1887</v>
      </c>
      <c r="D86" s="202">
        <f>D63</f>
        <v>-169</v>
      </c>
      <c r="E86" s="198">
        <f>E63</f>
        <v>-106</v>
      </c>
      <c r="F86" s="202">
        <f>F63</f>
        <v>-169</v>
      </c>
      <c r="G86" s="202">
        <f t="shared" ref="G86:G92" si="4">F86-E86</f>
        <v>-63</v>
      </c>
      <c r="H86" s="305">
        <f t="shared" si="3"/>
        <v>159.43396226415095</v>
      </c>
      <c r="I86" s="211"/>
    </row>
    <row r="87" spans="1:9" s="208" customFormat="1" ht="39" customHeight="1">
      <c r="A87" s="197" t="s">
        <v>133</v>
      </c>
      <c r="B87" s="298">
        <v>1301</v>
      </c>
      <c r="C87" s="202">
        <f>C97</f>
        <v>1472</v>
      </c>
      <c r="D87" s="202">
        <f>D97</f>
        <v>995</v>
      </c>
      <c r="E87" s="198">
        <f>E97</f>
        <v>1300</v>
      </c>
      <c r="F87" s="202">
        <f>F97</f>
        <v>995</v>
      </c>
      <c r="G87" s="202">
        <f t="shared" si="4"/>
        <v>-305</v>
      </c>
      <c r="H87" s="305">
        <f t="shared" si="3"/>
        <v>76.538461538461533</v>
      </c>
      <c r="I87" s="211"/>
    </row>
    <row r="88" spans="1:9" s="208" customFormat="1" ht="39" customHeight="1">
      <c r="A88" s="197" t="s">
        <v>134</v>
      </c>
      <c r="B88" s="298">
        <v>1302</v>
      </c>
      <c r="C88" s="202">
        <f>C53</f>
        <v>0</v>
      </c>
      <c r="D88" s="202">
        <f>D53</f>
        <v>0</v>
      </c>
      <c r="E88" s="202">
        <f>E53</f>
        <v>0</v>
      </c>
      <c r="F88" s="202">
        <f>F53</f>
        <v>0</v>
      </c>
      <c r="G88" s="202">
        <f t="shared" si="4"/>
        <v>0</v>
      </c>
      <c r="H88" s="306" t="e">
        <f t="shared" si="3"/>
        <v>#DIV/0!</v>
      </c>
      <c r="I88" s="211"/>
    </row>
    <row r="89" spans="1:9" s="208" customFormat="1" ht="39" customHeight="1">
      <c r="A89" s="197" t="s">
        <v>135</v>
      </c>
      <c r="B89" s="298">
        <v>1303</v>
      </c>
      <c r="C89" s="202">
        <v>0</v>
      </c>
      <c r="D89" s="202">
        <v>0</v>
      </c>
      <c r="E89" s="202">
        <v>0</v>
      </c>
      <c r="F89" s="202">
        <v>0</v>
      </c>
      <c r="G89" s="202">
        <f t="shared" si="4"/>
        <v>0</v>
      </c>
      <c r="H89" s="306" t="e">
        <f t="shared" si="3"/>
        <v>#DIV/0!</v>
      </c>
      <c r="I89" s="211"/>
    </row>
    <row r="90" spans="1:9" s="208" customFormat="1" ht="39" customHeight="1">
      <c r="A90" s="197" t="s">
        <v>136</v>
      </c>
      <c r="B90" s="298">
        <v>1304</v>
      </c>
      <c r="C90" s="202">
        <f>C54</f>
        <v>0</v>
      </c>
      <c r="D90" s="202">
        <f>D54</f>
        <v>0</v>
      </c>
      <c r="E90" s="202">
        <f>E54</f>
        <v>0</v>
      </c>
      <c r="F90" s="202">
        <f>F54</f>
        <v>0</v>
      </c>
      <c r="G90" s="202"/>
      <c r="H90" s="306" t="e">
        <f t="shared" si="3"/>
        <v>#DIV/0!</v>
      </c>
      <c r="I90" s="211"/>
    </row>
    <row r="91" spans="1:9" s="208" customFormat="1" ht="39" customHeight="1">
      <c r="A91" s="197" t="s">
        <v>137</v>
      </c>
      <c r="B91" s="298">
        <v>1305</v>
      </c>
      <c r="C91" s="202">
        <f>C58</f>
        <v>0</v>
      </c>
      <c r="D91" s="202">
        <f>D58</f>
        <v>0</v>
      </c>
      <c r="E91" s="198">
        <f>E58</f>
        <v>0</v>
      </c>
      <c r="F91" s="202">
        <f>F58</f>
        <v>0</v>
      </c>
      <c r="G91" s="202">
        <f t="shared" si="4"/>
        <v>0</v>
      </c>
      <c r="H91" s="306" t="e">
        <f t="shared" si="3"/>
        <v>#DIV/0!</v>
      </c>
      <c r="I91" s="211"/>
    </row>
    <row r="92" spans="1:9" s="208" customFormat="1" ht="27.75" customHeight="1">
      <c r="A92" s="196" t="s">
        <v>70</v>
      </c>
      <c r="B92" s="300">
        <v>1310</v>
      </c>
      <c r="C92" s="201">
        <f>C86+C87-C88-C89-C90-C91</f>
        <v>-415</v>
      </c>
      <c r="D92" s="201">
        <f>D86+D87-D88-D89-D90-D91</f>
        <v>826</v>
      </c>
      <c r="E92" s="199">
        <f>E86+E87-E88-E89-E90-E91</f>
        <v>1194</v>
      </c>
      <c r="F92" s="201">
        <f>F86+F87-F88-F89-F90-F91</f>
        <v>826</v>
      </c>
      <c r="G92" s="201">
        <f t="shared" si="4"/>
        <v>-368</v>
      </c>
      <c r="H92" s="307">
        <f t="shared" si="3"/>
        <v>69.179229480737021</v>
      </c>
      <c r="I92" s="200"/>
    </row>
    <row r="93" spans="1:9" s="208" customFormat="1" ht="39" customHeight="1">
      <c r="A93" s="197" t="s">
        <v>86</v>
      </c>
      <c r="B93" s="298"/>
      <c r="C93" s="202"/>
      <c r="D93" s="202"/>
      <c r="E93" s="202"/>
      <c r="F93" s="202"/>
      <c r="G93" s="202"/>
      <c r="H93" s="305"/>
      <c r="I93" s="211"/>
    </row>
    <row r="94" spans="1:9" s="208" customFormat="1" ht="39" customHeight="1">
      <c r="A94" s="197" t="s">
        <v>229</v>
      </c>
      <c r="B94" s="298">
        <v>1400</v>
      </c>
      <c r="C94" s="202">
        <v>4435</v>
      </c>
      <c r="D94" s="202">
        <v>6289</v>
      </c>
      <c r="E94" s="198">
        <v>5504</v>
      </c>
      <c r="F94" s="202">
        <v>6289</v>
      </c>
      <c r="G94" s="202">
        <f t="shared" ref="G94:G99" si="5">F94-E94</f>
        <v>785</v>
      </c>
      <c r="H94" s="305">
        <f t="shared" si="3"/>
        <v>114.26235465116279</v>
      </c>
      <c r="I94" s="211"/>
    </row>
    <row r="95" spans="1:9" s="208" customFormat="1" ht="39" customHeight="1">
      <c r="A95" s="197" t="s">
        <v>4</v>
      </c>
      <c r="B95" s="298">
        <v>1410</v>
      </c>
      <c r="C95" s="202">
        <v>10154</v>
      </c>
      <c r="D95" s="202">
        <v>10569</v>
      </c>
      <c r="E95" s="198">
        <v>12210</v>
      </c>
      <c r="F95" s="202">
        <v>10569</v>
      </c>
      <c r="G95" s="202">
        <f t="shared" si="5"/>
        <v>-1641</v>
      </c>
      <c r="H95" s="305">
        <f t="shared" si="3"/>
        <v>86.560196560196559</v>
      </c>
      <c r="I95" s="211"/>
    </row>
    <row r="96" spans="1:9" s="208" customFormat="1" ht="39" customHeight="1">
      <c r="A96" s="197" t="s">
        <v>5</v>
      </c>
      <c r="B96" s="298">
        <v>1420</v>
      </c>
      <c r="C96" s="202">
        <v>2148</v>
      </c>
      <c r="D96" s="202">
        <v>2160</v>
      </c>
      <c r="E96" s="198">
        <v>2598</v>
      </c>
      <c r="F96" s="202">
        <v>2160</v>
      </c>
      <c r="G96" s="202">
        <f t="shared" si="5"/>
        <v>-438</v>
      </c>
      <c r="H96" s="305">
        <f t="shared" si="3"/>
        <v>83.140877598152429</v>
      </c>
      <c r="I96" s="211"/>
    </row>
    <row r="97" spans="1:9" s="208" customFormat="1" ht="39" customHeight="1">
      <c r="A97" s="197" t="s">
        <v>6</v>
      </c>
      <c r="B97" s="298">
        <v>1430</v>
      </c>
      <c r="C97" s="202">
        <v>1472</v>
      </c>
      <c r="D97" s="202">
        <v>995</v>
      </c>
      <c r="E97" s="198">
        <v>1300</v>
      </c>
      <c r="F97" s="202">
        <v>995</v>
      </c>
      <c r="G97" s="202">
        <f t="shared" si="5"/>
        <v>-305</v>
      </c>
      <c r="H97" s="305">
        <f t="shared" si="3"/>
        <v>76.538461538461533</v>
      </c>
      <c r="I97" s="211"/>
    </row>
    <row r="98" spans="1:9" s="208" customFormat="1" ht="39" customHeight="1">
      <c r="A98" s="197" t="s">
        <v>14</v>
      </c>
      <c r="B98" s="298">
        <v>1440</v>
      </c>
      <c r="C98" s="202">
        <v>1295</v>
      </c>
      <c r="D98" s="202">
        <v>1547</v>
      </c>
      <c r="E98" s="198">
        <v>969</v>
      </c>
      <c r="F98" s="202">
        <v>1547</v>
      </c>
      <c r="G98" s="202">
        <f t="shared" si="5"/>
        <v>578</v>
      </c>
      <c r="H98" s="305">
        <f t="shared" si="3"/>
        <v>159.64912280701756</v>
      </c>
      <c r="I98" s="211"/>
    </row>
    <row r="99" spans="1:9" s="208" customFormat="1" ht="39" customHeight="1">
      <c r="A99" s="196" t="s">
        <v>34</v>
      </c>
      <c r="B99" s="297">
        <v>1450</v>
      </c>
      <c r="C99" s="201">
        <f>SUM(C94,C95:C98)</f>
        <v>19504</v>
      </c>
      <c r="D99" s="201">
        <f>SUM(D94,D95:D98)</f>
        <v>21560</v>
      </c>
      <c r="E99" s="199">
        <f>SUM(E94,E95:E98)</f>
        <v>22581</v>
      </c>
      <c r="F99" s="201">
        <f>SUM(F94,F95:F98)</f>
        <v>21560</v>
      </c>
      <c r="G99" s="201">
        <f t="shared" si="5"/>
        <v>-1021</v>
      </c>
      <c r="H99" s="304">
        <f t="shared" si="3"/>
        <v>95.478499623577335</v>
      </c>
      <c r="I99" s="209"/>
    </row>
    <row r="100" spans="1:9" s="208" customFormat="1" ht="20.25">
      <c r="A100" s="203"/>
      <c r="B100" s="213"/>
      <c r="C100" s="329"/>
      <c r="D100" s="329"/>
      <c r="E100" s="329"/>
      <c r="F100" s="329"/>
      <c r="G100" s="213"/>
      <c r="H100" s="213"/>
      <c r="I100" s="213"/>
    </row>
    <row r="101" spans="1:9" ht="27.75" customHeight="1">
      <c r="A101" s="220" t="s">
        <v>237</v>
      </c>
      <c r="B101" s="214"/>
      <c r="C101" s="407" t="s">
        <v>57</v>
      </c>
      <c r="D101" s="407"/>
      <c r="E101" s="330"/>
      <c r="F101" s="408" t="s">
        <v>318</v>
      </c>
      <c r="G101" s="408"/>
      <c r="H101" s="408"/>
      <c r="I101" s="215"/>
    </row>
    <row r="102" spans="1:9" s="212" customFormat="1">
      <c r="A102" s="311" t="s">
        <v>179</v>
      </c>
      <c r="B102" s="216"/>
      <c r="C102" s="405" t="s">
        <v>113</v>
      </c>
      <c r="D102" s="405"/>
      <c r="E102" s="357"/>
      <c r="F102" s="406" t="s">
        <v>55</v>
      </c>
      <c r="G102" s="406"/>
      <c r="H102" s="406"/>
      <c r="I102" s="217"/>
    </row>
    <row r="103" spans="1:9">
      <c r="A103" s="204"/>
      <c r="B103" s="216"/>
      <c r="G103" s="216"/>
      <c r="H103" s="216"/>
      <c r="I103" s="216"/>
    </row>
    <row r="104" spans="1:9">
      <c r="A104" s="204"/>
      <c r="B104" s="216"/>
      <c r="G104" s="216"/>
      <c r="H104" s="216"/>
      <c r="I104" s="216"/>
    </row>
    <row r="105" spans="1:9">
      <c r="A105" s="204"/>
      <c r="B105" s="216"/>
      <c r="G105" s="216"/>
      <c r="H105" s="216"/>
      <c r="I105" s="216"/>
    </row>
    <row r="106" spans="1:9">
      <c r="A106" s="204"/>
      <c r="B106" s="216"/>
      <c r="G106" s="216"/>
      <c r="H106" s="216"/>
      <c r="I106" s="216"/>
    </row>
    <row r="107" spans="1:9">
      <c r="A107" s="204"/>
      <c r="B107" s="216"/>
      <c r="G107" s="216"/>
      <c r="H107" s="216"/>
      <c r="I107" s="216"/>
    </row>
    <row r="108" spans="1:9">
      <c r="A108" s="204"/>
      <c r="B108" s="216"/>
      <c r="G108" s="216"/>
      <c r="H108" s="216"/>
      <c r="I108" s="216"/>
    </row>
    <row r="109" spans="1:9">
      <c r="A109" s="204"/>
      <c r="B109" s="216"/>
      <c r="G109" s="216"/>
      <c r="H109" s="216"/>
      <c r="I109" s="216"/>
    </row>
    <row r="110" spans="1:9">
      <c r="A110" s="205"/>
    </row>
    <row r="111" spans="1:9">
      <c r="A111" s="205"/>
    </row>
    <row r="112" spans="1:9">
      <c r="A112" s="205"/>
    </row>
    <row r="113" spans="1:1">
      <c r="A113" s="205"/>
    </row>
    <row r="114" spans="1:1">
      <c r="A114" s="205"/>
    </row>
    <row r="115" spans="1:1">
      <c r="A115" s="205"/>
    </row>
    <row r="116" spans="1:1">
      <c r="A116" s="205"/>
    </row>
    <row r="117" spans="1:1">
      <c r="A117" s="205"/>
    </row>
    <row r="118" spans="1:1">
      <c r="A118" s="205"/>
    </row>
    <row r="119" spans="1:1">
      <c r="A119" s="205"/>
    </row>
    <row r="120" spans="1:1">
      <c r="A120" s="205"/>
    </row>
    <row r="121" spans="1:1">
      <c r="A121" s="205"/>
    </row>
    <row r="122" spans="1:1">
      <c r="A122" s="205"/>
    </row>
    <row r="123" spans="1:1">
      <c r="A123" s="205"/>
    </row>
    <row r="124" spans="1:1">
      <c r="A124" s="205"/>
    </row>
    <row r="125" spans="1:1">
      <c r="A125" s="205"/>
    </row>
    <row r="126" spans="1:1">
      <c r="A126" s="205"/>
    </row>
    <row r="127" spans="1:1">
      <c r="A127" s="205"/>
    </row>
    <row r="128" spans="1:1">
      <c r="A128" s="205"/>
    </row>
    <row r="129" spans="1:1">
      <c r="A129" s="205"/>
    </row>
    <row r="130" spans="1:1">
      <c r="A130" s="205"/>
    </row>
    <row r="131" spans="1:1">
      <c r="A131" s="205"/>
    </row>
    <row r="132" spans="1:1">
      <c r="A132" s="205"/>
    </row>
    <row r="133" spans="1:1">
      <c r="A133" s="205"/>
    </row>
    <row r="134" spans="1:1">
      <c r="A134" s="205"/>
    </row>
    <row r="135" spans="1:1">
      <c r="A135" s="205"/>
    </row>
    <row r="136" spans="1:1">
      <c r="A136" s="205"/>
    </row>
    <row r="137" spans="1:1">
      <c r="A137" s="205"/>
    </row>
    <row r="138" spans="1:1">
      <c r="A138" s="205"/>
    </row>
    <row r="139" spans="1:1">
      <c r="A139" s="205"/>
    </row>
    <row r="140" spans="1:1">
      <c r="A140" s="205"/>
    </row>
    <row r="141" spans="1:1">
      <c r="A141" s="205"/>
    </row>
    <row r="142" spans="1:1">
      <c r="A142" s="205"/>
    </row>
    <row r="143" spans="1:1">
      <c r="A143" s="205"/>
    </row>
    <row r="144" spans="1:1">
      <c r="A144" s="205"/>
    </row>
    <row r="145" spans="1:1">
      <c r="A145" s="205"/>
    </row>
    <row r="146" spans="1:1">
      <c r="A146" s="205"/>
    </row>
    <row r="147" spans="1:1">
      <c r="A147" s="205"/>
    </row>
    <row r="148" spans="1:1">
      <c r="A148" s="205"/>
    </row>
    <row r="149" spans="1:1">
      <c r="A149" s="205"/>
    </row>
    <row r="150" spans="1:1">
      <c r="A150" s="205"/>
    </row>
    <row r="151" spans="1:1">
      <c r="A151" s="205"/>
    </row>
    <row r="152" spans="1:1">
      <c r="A152" s="205"/>
    </row>
    <row r="153" spans="1:1">
      <c r="A153" s="205"/>
    </row>
    <row r="154" spans="1:1">
      <c r="A154" s="205"/>
    </row>
    <row r="155" spans="1:1">
      <c r="A155" s="205"/>
    </row>
    <row r="156" spans="1:1">
      <c r="A156" s="205"/>
    </row>
    <row r="157" spans="1:1">
      <c r="A157" s="205"/>
    </row>
    <row r="158" spans="1:1">
      <c r="A158" s="205"/>
    </row>
    <row r="159" spans="1:1">
      <c r="A159" s="205"/>
    </row>
    <row r="160" spans="1:1">
      <c r="A160" s="205"/>
    </row>
    <row r="161" spans="1:1">
      <c r="A161" s="205"/>
    </row>
    <row r="162" spans="1:1">
      <c r="A162" s="205"/>
    </row>
    <row r="163" spans="1:1">
      <c r="A163" s="205"/>
    </row>
    <row r="164" spans="1:1">
      <c r="A164" s="205"/>
    </row>
    <row r="165" spans="1:1">
      <c r="A165" s="205"/>
    </row>
    <row r="166" spans="1:1">
      <c r="A166" s="205"/>
    </row>
    <row r="167" spans="1:1">
      <c r="A167" s="205"/>
    </row>
    <row r="168" spans="1:1">
      <c r="A168" s="205"/>
    </row>
    <row r="169" spans="1:1">
      <c r="A169" s="205"/>
    </row>
    <row r="170" spans="1:1">
      <c r="A170" s="205"/>
    </row>
    <row r="171" spans="1:1">
      <c r="A171" s="205"/>
    </row>
    <row r="172" spans="1:1">
      <c r="A172" s="205"/>
    </row>
    <row r="173" spans="1:1">
      <c r="A173" s="205"/>
    </row>
    <row r="174" spans="1:1">
      <c r="A174" s="205"/>
    </row>
    <row r="175" spans="1:1">
      <c r="A175" s="205"/>
    </row>
    <row r="176" spans="1:1">
      <c r="A176" s="205"/>
    </row>
    <row r="177" spans="1:1">
      <c r="A177" s="205"/>
    </row>
    <row r="178" spans="1:1">
      <c r="A178" s="205"/>
    </row>
    <row r="179" spans="1:1">
      <c r="A179" s="205"/>
    </row>
    <row r="180" spans="1:1">
      <c r="A180" s="205"/>
    </row>
    <row r="181" spans="1:1">
      <c r="A181" s="205"/>
    </row>
    <row r="182" spans="1:1">
      <c r="A182" s="205"/>
    </row>
    <row r="183" spans="1:1">
      <c r="A183" s="205"/>
    </row>
    <row r="184" spans="1:1">
      <c r="A184" s="205"/>
    </row>
    <row r="185" spans="1:1">
      <c r="A185" s="205"/>
    </row>
    <row r="186" spans="1:1">
      <c r="A186" s="205"/>
    </row>
    <row r="187" spans="1:1">
      <c r="A187" s="205"/>
    </row>
    <row r="188" spans="1:1">
      <c r="A188" s="205"/>
    </row>
    <row r="189" spans="1:1">
      <c r="A189" s="205"/>
    </row>
    <row r="190" spans="1:1">
      <c r="A190" s="205"/>
    </row>
    <row r="191" spans="1:1">
      <c r="A191" s="205"/>
    </row>
    <row r="192" spans="1:1">
      <c r="A192" s="205"/>
    </row>
    <row r="193" spans="1:1">
      <c r="A193" s="205"/>
    </row>
    <row r="194" spans="1:1">
      <c r="A194" s="205"/>
    </row>
    <row r="195" spans="1:1">
      <c r="A195" s="205"/>
    </row>
    <row r="196" spans="1:1">
      <c r="A196" s="205"/>
    </row>
    <row r="197" spans="1:1">
      <c r="A197" s="205"/>
    </row>
    <row r="198" spans="1:1">
      <c r="A198" s="205"/>
    </row>
    <row r="199" spans="1:1">
      <c r="A199" s="205"/>
    </row>
    <row r="200" spans="1:1">
      <c r="A200" s="205"/>
    </row>
    <row r="201" spans="1:1">
      <c r="A201" s="205"/>
    </row>
    <row r="202" spans="1:1">
      <c r="A202" s="205"/>
    </row>
    <row r="203" spans="1:1">
      <c r="A203" s="205"/>
    </row>
    <row r="204" spans="1:1">
      <c r="A204" s="205"/>
    </row>
    <row r="205" spans="1:1">
      <c r="A205" s="205"/>
    </row>
    <row r="206" spans="1:1">
      <c r="A206" s="205"/>
    </row>
    <row r="207" spans="1:1">
      <c r="A207" s="205"/>
    </row>
    <row r="208" spans="1:1">
      <c r="A208" s="205"/>
    </row>
    <row r="209" spans="1:1">
      <c r="A209" s="205"/>
    </row>
    <row r="210" spans="1:1">
      <c r="A210" s="205"/>
    </row>
    <row r="211" spans="1:1">
      <c r="A211" s="205"/>
    </row>
    <row r="212" spans="1:1">
      <c r="A212" s="205"/>
    </row>
    <row r="213" spans="1:1">
      <c r="A213" s="205"/>
    </row>
    <row r="214" spans="1:1">
      <c r="A214" s="205"/>
    </row>
    <row r="215" spans="1:1">
      <c r="A215" s="205"/>
    </row>
    <row r="216" spans="1:1">
      <c r="A216" s="205"/>
    </row>
    <row r="217" spans="1:1">
      <c r="A217" s="205"/>
    </row>
    <row r="218" spans="1:1">
      <c r="A218" s="205"/>
    </row>
    <row r="219" spans="1:1">
      <c r="A219" s="205"/>
    </row>
    <row r="220" spans="1:1">
      <c r="A220" s="205"/>
    </row>
    <row r="221" spans="1:1">
      <c r="A221" s="205"/>
    </row>
    <row r="222" spans="1:1">
      <c r="A222" s="205"/>
    </row>
    <row r="223" spans="1:1">
      <c r="A223" s="205"/>
    </row>
    <row r="224" spans="1:1">
      <c r="A224" s="205"/>
    </row>
    <row r="225" spans="1:1">
      <c r="A225" s="205"/>
    </row>
    <row r="226" spans="1:1">
      <c r="A226" s="205"/>
    </row>
    <row r="227" spans="1:1">
      <c r="A227" s="205"/>
    </row>
    <row r="228" spans="1:1">
      <c r="A228" s="205"/>
    </row>
    <row r="229" spans="1:1">
      <c r="A229" s="205"/>
    </row>
    <row r="230" spans="1:1">
      <c r="A230" s="205"/>
    </row>
    <row r="231" spans="1:1">
      <c r="A231" s="205"/>
    </row>
    <row r="232" spans="1:1">
      <c r="A232" s="205"/>
    </row>
    <row r="233" spans="1:1">
      <c r="A233" s="205"/>
    </row>
    <row r="234" spans="1:1">
      <c r="A234" s="205"/>
    </row>
    <row r="235" spans="1:1">
      <c r="A235" s="205"/>
    </row>
    <row r="236" spans="1:1">
      <c r="A236" s="205"/>
    </row>
    <row r="237" spans="1:1">
      <c r="A237" s="205"/>
    </row>
    <row r="238" spans="1:1">
      <c r="A238" s="205"/>
    </row>
    <row r="239" spans="1:1">
      <c r="A239" s="205"/>
    </row>
    <row r="240" spans="1:1">
      <c r="A240" s="205"/>
    </row>
    <row r="241" spans="1:1">
      <c r="A241" s="205"/>
    </row>
    <row r="242" spans="1:1">
      <c r="A242" s="205"/>
    </row>
    <row r="243" spans="1:1">
      <c r="A243" s="205"/>
    </row>
    <row r="244" spans="1:1">
      <c r="A244" s="205"/>
    </row>
    <row r="245" spans="1:1">
      <c r="A245" s="205"/>
    </row>
    <row r="246" spans="1:1">
      <c r="A246" s="205"/>
    </row>
    <row r="247" spans="1:1">
      <c r="A247" s="205"/>
    </row>
    <row r="248" spans="1:1">
      <c r="A248" s="205"/>
    </row>
    <row r="249" spans="1:1">
      <c r="A249" s="205"/>
    </row>
    <row r="250" spans="1:1">
      <c r="A250" s="205"/>
    </row>
    <row r="251" spans="1:1">
      <c r="A251" s="205"/>
    </row>
    <row r="252" spans="1:1">
      <c r="A252" s="205"/>
    </row>
    <row r="253" spans="1:1">
      <c r="A253" s="205"/>
    </row>
    <row r="254" spans="1:1">
      <c r="A254" s="205"/>
    </row>
    <row r="255" spans="1:1">
      <c r="A255" s="205"/>
    </row>
    <row r="256" spans="1:1">
      <c r="A256" s="205"/>
    </row>
    <row r="257" spans="1:1">
      <c r="A257" s="205"/>
    </row>
    <row r="258" spans="1:1">
      <c r="A258" s="205"/>
    </row>
    <row r="259" spans="1:1">
      <c r="A259" s="205"/>
    </row>
    <row r="260" spans="1:1">
      <c r="A260" s="205"/>
    </row>
    <row r="261" spans="1:1">
      <c r="A261" s="205"/>
    </row>
    <row r="262" spans="1:1">
      <c r="A262" s="205"/>
    </row>
    <row r="263" spans="1:1">
      <c r="A263" s="205"/>
    </row>
    <row r="264" spans="1:1">
      <c r="A264" s="205"/>
    </row>
    <row r="265" spans="1:1">
      <c r="A265" s="205"/>
    </row>
    <row r="266" spans="1:1">
      <c r="A266" s="205"/>
    </row>
    <row r="267" spans="1:1">
      <c r="A267" s="205"/>
    </row>
    <row r="268" spans="1:1">
      <c r="A268" s="205"/>
    </row>
    <row r="269" spans="1:1">
      <c r="A269" s="205"/>
    </row>
    <row r="270" spans="1:1">
      <c r="A270" s="205"/>
    </row>
    <row r="271" spans="1:1">
      <c r="A271" s="205"/>
    </row>
    <row r="272" spans="1:1">
      <c r="A272" s="205"/>
    </row>
    <row r="273" spans="1:1">
      <c r="A273" s="205"/>
    </row>
    <row r="274" spans="1:1">
      <c r="A274" s="205"/>
    </row>
    <row r="275" spans="1:1">
      <c r="A275" s="205"/>
    </row>
    <row r="276" spans="1:1">
      <c r="A276" s="205"/>
    </row>
    <row r="277" spans="1:1">
      <c r="A277" s="205"/>
    </row>
    <row r="278" spans="1:1">
      <c r="A278" s="205"/>
    </row>
    <row r="279" spans="1:1">
      <c r="A279" s="205"/>
    </row>
    <row r="280" spans="1:1">
      <c r="A280" s="205"/>
    </row>
    <row r="281" spans="1:1">
      <c r="A281" s="205"/>
    </row>
    <row r="282" spans="1:1">
      <c r="A282" s="205"/>
    </row>
    <row r="283" spans="1:1">
      <c r="A283" s="205"/>
    </row>
    <row r="284" spans="1:1">
      <c r="A284" s="205"/>
    </row>
    <row r="285" spans="1:1">
      <c r="A285" s="205"/>
    </row>
    <row r="286" spans="1:1">
      <c r="A286" s="205"/>
    </row>
    <row r="287" spans="1:1">
      <c r="A287" s="205"/>
    </row>
    <row r="288" spans="1:1">
      <c r="A288" s="205"/>
    </row>
    <row r="289" spans="1:1">
      <c r="A289" s="205"/>
    </row>
    <row r="290" spans="1:1">
      <c r="A290" s="205"/>
    </row>
    <row r="291" spans="1:1">
      <c r="A291" s="205"/>
    </row>
    <row r="292" spans="1:1">
      <c r="A292" s="205"/>
    </row>
    <row r="293" spans="1:1">
      <c r="A293" s="205"/>
    </row>
    <row r="294" spans="1:1">
      <c r="A294" s="205"/>
    </row>
    <row r="295" spans="1:1">
      <c r="A295" s="205"/>
    </row>
    <row r="296" spans="1:1">
      <c r="A296" s="205"/>
    </row>
    <row r="297" spans="1:1">
      <c r="A297" s="205"/>
    </row>
    <row r="298" spans="1:1">
      <c r="A298" s="205"/>
    </row>
    <row r="299" spans="1:1">
      <c r="A299" s="205"/>
    </row>
    <row r="300" spans="1:1">
      <c r="A300" s="205"/>
    </row>
    <row r="301" spans="1:1">
      <c r="A301" s="205"/>
    </row>
    <row r="302" spans="1:1">
      <c r="A302" s="205"/>
    </row>
    <row r="303" spans="1:1">
      <c r="A303" s="205"/>
    </row>
    <row r="304" spans="1:1">
      <c r="A304" s="205"/>
    </row>
    <row r="305" spans="1:1">
      <c r="A305" s="205"/>
    </row>
    <row r="306" spans="1:1">
      <c r="A306" s="205"/>
    </row>
    <row r="307" spans="1:1">
      <c r="A307" s="205"/>
    </row>
    <row r="308" spans="1:1">
      <c r="A308" s="205"/>
    </row>
    <row r="309" spans="1:1">
      <c r="A309" s="205"/>
    </row>
    <row r="310" spans="1:1">
      <c r="A310" s="205"/>
    </row>
    <row r="311" spans="1:1">
      <c r="A311" s="205"/>
    </row>
    <row r="312" spans="1:1">
      <c r="A312" s="205"/>
    </row>
    <row r="313" spans="1:1">
      <c r="A313" s="205"/>
    </row>
    <row r="314" spans="1:1">
      <c r="A314" s="205"/>
    </row>
    <row r="315" spans="1:1">
      <c r="A315" s="205"/>
    </row>
    <row r="316" spans="1:1">
      <c r="A316" s="205"/>
    </row>
    <row r="317" spans="1:1">
      <c r="A317" s="205"/>
    </row>
    <row r="318" spans="1:1">
      <c r="A318" s="205"/>
    </row>
    <row r="319" spans="1:1">
      <c r="A319" s="205"/>
    </row>
    <row r="320" spans="1:1">
      <c r="A320" s="205"/>
    </row>
    <row r="321" spans="1:1">
      <c r="A321" s="205"/>
    </row>
    <row r="322" spans="1:1">
      <c r="A322" s="205"/>
    </row>
    <row r="323" spans="1:1">
      <c r="A323" s="205"/>
    </row>
    <row r="324" spans="1:1">
      <c r="A324" s="205"/>
    </row>
    <row r="325" spans="1:1">
      <c r="A325" s="205"/>
    </row>
    <row r="326" spans="1:1">
      <c r="A326" s="205"/>
    </row>
    <row r="327" spans="1:1">
      <c r="A327" s="205"/>
    </row>
  </sheetData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" footer="0"/>
  <pageSetup paperSize="9" scale="51" orientation="landscape" verticalDpi="300" r:id="rId1"/>
  <headerFooter alignWithMargins="0"/>
  <ignoredErrors>
    <ignoredError sqref="H92 H94 G78:G81 G23:G25 G73:G75 G49:G51 G14:G22 G71 H57:H62 G63:G64 H13:H25 H63:H84 G57:G62 H87:H88 E92:G92 G89:G91 H89:H91 D92 G26:G48 H26:H56 H95:H99 G66:G69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dimension ref="A2:G237"/>
  <sheetViews>
    <sheetView view="pageBreakPreview" zoomScale="80" zoomScaleSheetLayoutView="80" workbookViewId="0">
      <selection activeCell="E8" sqref="E8"/>
    </sheetView>
  </sheetViews>
  <sheetFormatPr defaultRowHeight="18.75"/>
  <cols>
    <col min="1" max="1" width="60.28515625" style="67" customWidth="1"/>
    <col min="2" max="2" width="12.5703125" style="68" customWidth="1"/>
    <col min="3" max="3" width="14.85546875" style="68" customWidth="1"/>
    <col min="4" max="4" width="16.140625" style="68" customWidth="1"/>
    <col min="5" max="5" width="16.7109375" style="68" customWidth="1"/>
    <col min="6" max="6" width="16.140625" style="68" customWidth="1"/>
    <col min="7" max="7" width="17.140625" style="68" customWidth="1"/>
    <col min="8" max="16384" width="9.140625" style="67"/>
  </cols>
  <sheetData>
    <row r="2" spans="1:7" ht="33.75" customHeight="1">
      <c r="A2" s="571" t="s">
        <v>214</v>
      </c>
      <c r="B2" s="571"/>
      <c r="C2" s="571"/>
      <c r="D2" s="571"/>
      <c r="E2" s="571"/>
      <c r="F2" s="571"/>
      <c r="G2" s="571"/>
    </row>
    <row r="3" spans="1:7" ht="28.5" customHeight="1">
      <c r="A3" s="69"/>
      <c r="B3" s="70"/>
      <c r="C3" s="70"/>
      <c r="D3" s="69"/>
      <c r="E3" s="69"/>
      <c r="F3" s="69"/>
      <c r="G3" s="70"/>
    </row>
    <row r="4" spans="1:7" ht="60" customHeight="1">
      <c r="A4" s="146" t="s">
        <v>100</v>
      </c>
      <c r="B4" s="147" t="s">
        <v>7</v>
      </c>
      <c r="C4" s="147" t="s">
        <v>314</v>
      </c>
      <c r="D4" s="147" t="s">
        <v>315</v>
      </c>
      <c r="E4" s="147" t="s">
        <v>316</v>
      </c>
      <c r="F4" s="147" t="s">
        <v>235</v>
      </c>
      <c r="G4" s="148" t="s">
        <v>197</v>
      </c>
    </row>
    <row r="5" spans="1:7" ht="23.25" customHeight="1">
      <c r="A5" s="149">
        <v>1</v>
      </c>
      <c r="B5" s="150">
        <v>2</v>
      </c>
      <c r="C5" s="150">
        <v>3</v>
      </c>
      <c r="D5" s="150">
        <v>4</v>
      </c>
      <c r="E5" s="150">
        <v>5</v>
      </c>
      <c r="F5" s="150">
        <v>6</v>
      </c>
      <c r="G5" s="150">
        <v>7</v>
      </c>
    </row>
    <row r="6" spans="1:7" ht="44.25" customHeight="1">
      <c r="A6" s="151" t="s">
        <v>199</v>
      </c>
      <c r="B6" s="150">
        <v>6000</v>
      </c>
      <c r="C6" s="150"/>
      <c r="D6" s="152">
        <f>D7+D10</f>
        <v>0</v>
      </c>
      <c r="E6" s="152">
        <f>E7+E10</f>
        <v>0</v>
      </c>
      <c r="F6" s="152">
        <f>E6-D6</f>
        <v>0</v>
      </c>
      <c r="G6" s="152" t="e">
        <f>(E6/D6)*100</f>
        <v>#DIV/0!</v>
      </c>
    </row>
    <row r="7" spans="1:7" ht="31.5" customHeight="1">
      <c r="A7" s="153" t="s">
        <v>200</v>
      </c>
      <c r="B7" s="154">
        <v>6010</v>
      </c>
      <c r="C7" s="154"/>
      <c r="D7" s="155"/>
      <c r="E7" s="155"/>
      <c r="F7" s="152">
        <f t="shared" ref="F7:F12" si="0">E7-D7</f>
        <v>0</v>
      </c>
      <c r="G7" s="152" t="e">
        <f t="shared" ref="G7:G12" si="1">(E7/D7)*100</f>
        <v>#DIV/0!</v>
      </c>
    </row>
    <row r="8" spans="1:7" ht="21.75" customHeight="1">
      <c r="A8" s="153"/>
      <c r="B8" s="154"/>
      <c r="C8" s="154"/>
      <c r="D8" s="155"/>
      <c r="E8" s="155"/>
      <c r="F8" s="152">
        <f t="shared" si="0"/>
        <v>0</v>
      </c>
      <c r="G8" s="152" t="e">
        <f t="shared" si="1"/>
        <v>#DIV/0!</v>
      </c>
    </row>
    <row r="9" spans="1:7" ht="23.25" customHeight="1">
      <c r="A9" s="156"/>
      <c r="B9" s="150"/>
      <c r="C9" s="150"/>
      <c r="D9" s="152"/>
      <c r="E9" s="152"/>
      <c r="F9" s="152">
        <f t="shared" si="0"/>
        <v>0</v>
      </c>
      <c r="G9" s="152" t="e">
        <f t="shared" si="1"/>
        <v>#DIV/0!</v>
      </c>
    </row>
    <row r="10" spans="1:7" s="72" customFormat="1" ht="26.25" customHeight="1">
      <c r="A10" s="157" t="s">
        <v>201</v>
      </c>
      <c r="B10" s="158">
        <v>6020</v>
      </c>
      <c r="C10" s="158"/>
      <c r="D10" s="155"/>
      <c r="E10" s="155"/>
      <c r="F10" s="152">
        <f t="shared" si="0"/>
        <v>0</v>
      </c>
      <c r="G10" s="152" t="e">
        <f t="shared" si="1"/>
        <v>#DIV/0!</v>
      </c>
    </row>
    <row r="11" spans="1:7" ht="23.25" customHeight="1">
      <c r="A11" s="156"/>
      <c r="B11" s="150"/>
      <c r="C11" s="150"/>
      <c r="D11" s="152"/>
      <c r="E11" s="152"/>
      <c r="F11" s="152">
        <f t="shared" si="0"/>
        <v>0</v>
      </c>
      <c r="G11" s="152" t="e">
        <f t="shared" si="1"/>
        <v>#DIV/0!</v>
      </c>
    </row>
    <row r="12" spans="1:7" ht="24" customHeight="1">
      <c r="A12" s="156"/>
      <c r="B12" s="150"/>
      <c r="C12" s="150"/>
      <c r="D12" s="152"/>
      <c r="E12" s="152"/>
      <c r="F12" s="152">
        <f t="shared" si="0"/>
        <v>0</v>
      </c>
      <c r="G12" s="152" t="e">
        <f t="shared" si="1"/>
        <v>#DIV/0!</v>
      </c>
    </row>
    <row r="13" spans="1:7">
      <c r="A13" s="115"/>
      <c r="B13" s="116"/>
      <c r="C13" s="116"/>
      <c r="D13" s="117"/>
      <c r="E13" s="118"/>
      <c r="F13" s="118"/>
      <c r="G13" s="118"/>
    </row>
    <row r="14" spans="1:7" ht="26.25" customHeight="1">
      <c r="A14" s="101" t="s">
        <v>177</v>
      </c>
      <c r="B14" s="102"/>
      <c r="C14" s="102"/>
      <c r="D14" s="159" t="s">
        <v>57</v>
      </c>
      <c r="E14" s="119"/>
      <c r="F14" s="464" t="s">
        <v>189</v>
      </c>
      <c r="G14" s="464"/>
    </row>
    <row r="15" spans="1:7">
      <c r="A15" s="75" t="s">
        <v>179</v>
      </c>
      <c r="B15" s="76"/>
      <c r="C15" s="76"/>
      <c r="D15" s="75" t="s">
        <v>184</v>
      </c>
      <c r="E15" s="75"/>
      <c r="F15" s="424" t="s">
        <v>114</v>
      </c>
      <c r="G15" s="424"/>
    </row>
    <row r="16" spans="1:7">
      <c r="A16" s="115"/>
      <c r="B16" s="116"/>
      <c r="C16" s="116"/>
      <c r="D16" s="117"/>
      <c r="E16" s="118"/>
      <c r="F16" s="118"/>
      <c r="G16" s="118"/>
    </row>
    <row r="17" spans="1:7">
      <c r="A17" s="115"/>
      <c r="B17" s="116"/>
      <c r="C17" s="116"/>
      <c r="D17" s="117"/>
      <c r="E17" s="118"/>
      <c r="F17" s="118"/>
      <c r="G17" s="118"/>
    </row>
    <row r="18" spans="1:7">
      <c r="A18" s="115"/>
      <c r="B18" s="116"/>
      <c r="C18" s="116"/>
      <c r="D18" s="117"/>
      <c r="E18" s="118"/>
      <c r="F18" s="118"/>
      <c r="G18" s="118"/>
    </row>
    <row r="19" spans="1:7">
      <c r="A19" s="115"/>
      <c r="B19" s="116"/>
      <c r="C19" s="116"/>
      <c r="D19" s="117"/>
      <c r="E19" s="118"/>
      <c r="F19" s="118"/>
      <c r="G19" s="118"/>
    </row>
    <row r="20" spans="1:7">
      <c r="A20" s="115"/>
      <c r="B20" s="116"/>
      <c r="C20" s="116"/>
      <c r="D20" s="117"/>
      <c r="E20" s="118"/>
      <c r="F20" s="118"/>
      <c r="G20" s="118"/>
    </row>
    <row r="21" spans="1:7">
      <c r="A21" s="115"/>
      <c r="B21" s="116"/>
      <c r="C21" s="116"/>
      <c r="D21" s="117"/>
      <c r="E21" s="118"/>
      <c r="F21" s="118"/>
      <c r="G21" s="118"/>
    </row>
    <row r="22" spans="1:7">
      <c r="A22" s="115"/>
      <c r="B22" s="116"/>
      <c r="C22" s="116"/>
      <c r="D22" s="117"/>
      <c r="E22" s="118"/>
      <c r="F22" s="118"/>
      <c r="G22" s="118"/>
    </row>
    <row r="23" spans="1:7">
      <c r="A23" s="115"/>
      <c r="B23" s="116"/>
      <c r="C23" s="116"/>
      <c r="D23" s="117"/>
      <c r="E23" s="118"/>
      <c r="F23" s="118"/>
      <c r="G23" s="118"/>
    </row>
    <row r="24" spans="1:7">
      <c r="A24" s="115"/>
      <c r="B24" s="116"/>
      <c r="C24" s="116"/>
      <c r="D24" s="117"/>
      <c r="E24" s="118"/>
      <c r="F24" s="118"/>
      <c r="G24" s="118"/>
    </row>
    <row r="25" spans="1:7">
      <c r="A25" s="115"/>
      <c r="B25" s="116"/>
      <c r="C25" s="116"/>
      <c r="D25" s="117"/>
      <c r="E25" s="118"/>
      <c r="F25" s="118"/>
      <c r="G25" s="118"/>
    </row>
    <row r="26" spans="1:7">
      <c r="A26" s="115"/>
      <c r="B26" s="116"/>
      <c r="C26" s="116"/>
      <c r="D26" s="117"/>
      <c r="E26" s="118"/>
      <c r="F26" s="118"/>
      <c r="G26" s="118"/>
    </row>
    <row r="27" spans="1:7">
      <c r="A27" s="115"/>
      <c r="B27" s="116"/>
      <c r="C27" s="116"/>
      <c r="D27" s="117"/>
      <c r="E27" s="118"/>
      <c r="F27" s="118"/>
      <c r="G27" s="118"/>
    </row>
    <row r="28" spans="1:7">
      <c r="A28" s="115"/>
      <c r="B28" s="116"/>
      <c r="C28" s="116"/>
      <c r="D28" s="117"/>
      <c r="E28" s="118"/>
      <c r="F28" s="118"/>
      <c r="G28" s="118"/>
    </row>
    <row r="29" spans="1:7">
      <c r="A29" s="115"/>
      <c r="B29" s="116"/>
      <c r="C29" s="116"/>
      <c r="D29" s="117"/>
      <c r="E29" s="118"/>
      <c r="F29" s="118"/>
      <c r="G29" s="118"/>
    </row>
    <row r="30" spans="1:7">
      <c r="A30" s="115"/>
      <c r="B30" s="116"/>
      <c r="C30" s="116"/>
      <c r="D30" s="117"/>
      <c r="E30" s="118"/>
      <c r="F30" s="118"/>
      <c r="G30" s="118"/>
    </row>
    <row r="31" spans="1:7">
      <c r="A31" s="115"/>
      <c r="B31" s="116"/>
      <c r="C31" s="116"/>
      <c r="D31" s="117"/>
      <c r="E31" s="118"/>
      <c r="F31" s="118"/>
      <c r="G31" s="118"/>
    </row>
    <row r="32" spans="1:7">
      <c r="A32" s="115"/>
      <c r="B32" s="116"/>
      <c r="C32" s="116"/>
      <c r="D32" s="117"/>
      <c r="E32" s="118"/>
      <c r="F32" s="118"/>
      <c r="G32" s="118"/>
    </row>
    <row r="33" spans="1:7">
      <c r="A33" s="115"/>
      <c r="B33" s="116"/>
      <c r="C33" s="116"/>
      <c r="D33" s="117"/>
      <c r="E33" s="118"/>
      <c r="F33" s="118"/>
      <c r="G33" s="118"/>
    </row>
    <row r="34" spans="1:7">
      <c r="A34" s="115"/>
      <c r="B34" s="116"/>
      <c r="C34" s="116"/>
      <c r="D34" s="117"/>
      <c r="E34" s="118"/>
      <c r="F34" s="118"/>
      <c r="G34" s="118"/>
    </row>
    <row r="35" spans="1:7">
      <c r="A35" s="115"/>
      <c r="B35" s="116"/>
      <c r="C35" s="116"/>
      <c r="D35" s="117"/>
      <c r="E35" s="118"/>
      <c r="F35" s="118"/>
      <c r="G35" s="118"/>
    </row>
    <row r="36" spans="1:7">
      <c r="A36" s="115"/>
      <c r="B36" s="116"/>
      <c r="C36" s="116"/>
      <c r="D36" s="117"/>
      <c r="E36" s="118"/>
      <c r="F36" s="118"/>
      <c r="G36" s="118"/>
    </row>
    <row r="37" spans="1:7">
      <c r="A37" s="115"/>
      <c r="B37" s="116"/>
      <c r="C37" s="116"/>
      <c r="D37" s="117"/>
      <c r="E37" s="118"/>
      <c r="F37" s="118"/>
      <c r="G37" s="118"/>
    </row>
    <row r="38" spans="1:7">
      <c r="A38" s="115"/>
      <c r="B38" s="116"/>
      <c r="C38" s="116"/>
      <c r="D38" s="117"/>
      <c r="E38" s="118"/>
      <c r="F38" s="118"/>
      <c r="G38" s="118"/>
    </row>
    <row r="39" spans="1:7">
      <c r="A39" s="115"/>
      <c r="B39" s="116"/>
      <c r="C39" s="116"/>
      <c r="D39" s="117"/>
      <c r="E39" s="118"/>
      <c r="F39" s="118"/>
      <c r="G39" s="118"/>
    </row>
    <row r="40" spans="1:7">
      <c r="A40" s="115"/>
      <c r="B40" s="116"/>
      <c r="C40" s="116"/>
      <c r="D40" s="117"/>
      <c r="E40" s="118"/>
      <c r="F40" s="118"/>
      <c r="G40" s="118"/>
    </row>
    <row r="41" spans="1:7">
      <c r="A41" s="115"/>
      <c r="B41" s="116"/>
      <c r="C41" s="116"/>
      <c r="D41" s="117"/>
      <c r="E41" s="118"/>
      <c r="F41" s="118"/>
      <c r="G41" s="118"/>
    </row>
    <row r="42" spans="1:7">
      <c r="A42" s="115"/>
      <c r="B42" s="116"/>
      <c r="C42" s="116"/>
      <c r="D42" s="117"/>
      <c r="E42" s="118"/>
      <c r="F42" s="118"/>
      <c r="G42" s="118"/>
    </row>
    <row r="43" spans="1:7">
      <c r="A43" s="115"/>
      <c r="B43" s="116"/>
      <c r="C43" s="116"/>
      <c r="D43" s="117"/>
      <c r="E43" s="118"/>
      <c r="F43" s="118"/>
      <c r="G43" s="118"/>
    </row>
    <row r="44" spans="1:7">
      <c r="A44" s="115"/>
      <c r="B44" s="116"/>
      <c r="C44" s="116"/>
      <c r="D44" s="117"/>
      <c r="E44" s="118"/>
      <c r="F44" s="118"/>
      <c r="G44" s="118"/>
    </row>
    <row r="45" spans="1:7">
      <c r="A45" s="115"/>
      <c r="B45" s="116"/>
      <c r="C45" s="116"/>
      <c r="D45" s="117"/>
      <c r="E45" s="118"/>
      <c r="F45" s="118"/>
      <c r="G45" s="118"/>
    </row>
    <row r="46" spans="1:7">
      <c r="A46" s="115"/>
      <c r="B46" s="116"/>
      <c r="C46" s="116"/>
      <c r="D46" s="117"/>
      <c r="E46" s="118"/>
      <c r="F46" s="118"/>
      <c r="G46" s="118"/>
    </row>
    <row r="47" spans="1:7">
      <c r="A47" s="115"/>
      <c r="D47" s="120"/>
      <c r="E47" s="121"/>
      <c r="F47" s="121"/>
      <c r="G47" s="121"/>
    </row>
    <row r="48" spans="1:7">
      <c r="A48" s="78"/>
      <c r="D48" s="120"/>
      <c r="E48" s="121"/>
      <c r="F48" s="121"/>
      <c r="G48" s="121"/>
    </row>
    <row r="49" spans="1:7">
      <c r="A49" s="78"/>
      <c r="D49" s="120"/>
      <c r="E49" s="121"/>
      <c r="F49" s="121"/>
      <c r="G49" s="121"/>
    </row>
    <row r="50" spans="1:7">
      <c r="A50" s="78"/>
      <c r="D50" s="120"/>
      <c r="E50" s="121"/>
      <c r="F50" s="121"/>
      <c r="G50" s="121"/>
    </row>
    <row r="51" spans="1:7">
      <c r="A51" s="78"/>
      <c r="D51" s="120"/>
      <c r="E51" s="121"/>
      <c r="F51" s="121"/>
      <c r="G51" s="121"/>
    </row>
    <row r="52" spans="1:7">
      <c r="A52" s="78"/>
      <c r="D52" s="120"/>
      <c r="E52" s="121"/>
      <c r="F52" s="121"/>
      <c r="G52" s="121"/>
    </row>
    <row r="53" spans="1:7">
      <c r="A53" s="78"/>
      <c r="D53" s="120"/>
      <c r="E53" s="121"/>
      <c r="F53" s="121"/>
      <c r="G53" s="121"/>
    </row>
    <row r="54" spans="1:7">
      <c r="A54" s="78"/>
      <c r="D54" s="120"/>
      <c r="E54" s="121"/>
      <c r="F54" s="121"/>
      <c r="G54" s="121"/>
    </row>
    <row r="55" spans="1:7">
      <c r="A55" s="78"/>
      <c r="D55" s="120"/>
      <c r="E55" s="121"/>
      <c r="F55" s="121"/>
      <c r="G55" s="121"/>
    </row>
    <row r="56" spans="1:7">
      <c r="A56" s="78"/>
      <c r="D56" s="120"/>
      <c r="E56" s="121"/>
      <c r="F56" s="121"/>
      <c r="G56" s="121"/>
    </row>
    <row r="57" spans="1:7">
      <c r="A57" s="78"/>
      <c r="D57" s="120"/>
      <c r="E57" s="121"/>
      <c r="F57" s="121"/>
      <c r="G57" s="121"/>
    </row>
    <row r="58" spans="1:7">
      <c r="A58" s="78"/>
      <c r="D58" s="120"/>
      <c r="E58" s="121"/>
      <c r="F58" s="121"/>
      <c r="G58" s="121"/>
    </row>
    <row r="59" spans="1:7">
      <c r="A59" s="78"/>
      <c r="D59" s="120"/>
      <c r="E59" s="121"/>
      <c r="F59" s="121"/>
      <c r="G59" s="121"/>
    </row>
    <row r="60" spans="1:7">
      <c r="A60" s="78"/>
      <c r="D60" s="120"/>
      <c r="E60" s="121"/>
      <c r="F60" s="121"/>
      <c r="G60" s="121"/>
    </row>
    <row r="61" spans="1:7">
      <c r="A61" s="78"/>
      <c r="D61" s="120"/>
      <c r="E61" s="121"/>
      <c r="F61" s="121"/>
      <c r="G61" s="121"/>
    </row>
    <row r="62" spans="1:7">
      <c r="A62" s="78"/>
      <c r="D62" s="120"/>
      <c r="E62" s="121"/>
      <c r="F62" s="121"/>
      <c r="G62" s="121"/>
    </row>
    <row r="63" spans="1:7">
      <c r="A63" s="78"/>
      <c r="D63" s="120"/>
      <c r="E63" s="121"/>
      <c r="F63" s="121"/>
      <c r="G63" s="121"/>
    </row>
    <row r="64" spans="1:7">
      <c r="A64" s="78"/>
      <c r="D64" s="120"/>
      <c r="E64" s="121"/>
      <c r="F64" s="121"/>
      <c r="G64" s="121"/>
    </row>
    <row r="65" spans="1:7">
      <c r="A65" s="78"/>
      <c r="D65" s="120"/>
      <c r="E65" s="121"/>
      <c r="F65" s="121"/>
      <c r="G65" s="121"/>
    </row>
    <row r="66" spans="1:7">
      <c r="A66" s="78"/>
      <c r="D66" s="120"/>
      <c r="E66" s="121"/>
      <c r="F66" s="121"/>
      <c r="G66" s="121"/>
    </row>
    <row r="67" spans="1:7">
      <c r="A67" s="78"/>
      <c r="D67" s="120"/>
      <c r="E67" s="121"/>
      <c r="F67" s="121"/>
      <c r="G67" s="121"/>
    </row>
    <row r="68" spans="1:7">
      <c r="A68" s="78"/>
      <c r="D68" s="120"/>
      <c r="E68" s="121"/>
      <c r="F68" s="121"/>
      <c r="G68" s="121"/>
    </row>
    <row r="69" spans="1:7">
      <c r="A69" s="78"/>
      <c r="D69" s="120"/>
      <c r="E69" s="121"/>
      <c r="F69" s="121"/>
      <c r="G69" s="121"/>
    </row>
    <row r="70" spans="1:7">
      <c r="A70" s="78"/>
    </row>
    <row r="71" spans="1:7">
      <c r="A71" s="79"/>
    </row>
    <row r="72" spans="1:7">
      <c r="A72" s="79"/>
    </row>
    <row r="73" spans="1:7">
      <c r="A73" s="79"/>
    </row>
    <row r="74" spans="1:7">
      <c r="A74" s="79"/>
    </row>
    <row r="75" spans="1:7">
      <c r="A75" s="79"/>
    </row>
    <row r="76" spans="1:7">
      <c r="A76" s="79"/>
    </row>
    <row r="77" spans="1:7">
      <c r="A77" s="79"/>
    </row>
    <row r="78" spans="1:7">
      <c r="A78" s="79"/>
    </row>
    <row r="79" spans="1:7">
      <c r="A79" s="79"/>
    </row>
    <row r="80" spans="1:7">
      <c r="A80" s="79"/>
    </row>
    <row r="81" spans="1:1">
      <c r="A81" s="79"/>
    </row>
    <row r="82" spans="1:1">
      <c r="A82" s="79"/>
    </row>
    <row r="83" spans="1:1">
      <c r="A83" s="79"/>
    </row>
    <row r="84" spans="1:1">
      <c r="A84" s="79"/>
    </row>
    <row r="85" spans="1:1">
      <c r="A85" s="79"/>
    </row>
    <row r="86" spans="1:1">
      <c r="A86" s="79"/>
    </row>
    <row r="87" spans="1:1">
      <c r="A87" s="79"/>
    </row>
    <row r="88" spans="1:1">
      <c r="A88" s="79"/>
    </row>
    <row r="89" spans="1:1">
      <c r="A89" s="79"/>
    </row>
    <row r="90" spans="1:1">
      <c r="A90" s="79"/>
    </row>
    <row r="91" spans="1:1">
      <c r="A91" s="79"/>
    </row>
    <row r="92" spans="1:1">
      <c r="A92" s="79"/>
    </row>
    <row r="93" spans="1:1">
      <c r="A93" s="79"/>
    </row>
    <row r="94" spans="1:1">
      <c r="A94" s="79"/>
    </row>
    <row r="95" spans="1:1">
      <c r="A95" s="79"/>
    </row>
    <row r="96" spans="1:1">
      <c r="A96" s="79"/>
    </row>
    <row r="97" spans="1:1">
      <c r="A97" s="79"/>
    </row>
    <row r="98" spans="1:1">
      <c r="A98" s="79"/>
    </row>
    <row r="99" spans="1:1">
      <c r="A99" s="79"/>
    </row>
    <row r="100" spans="1:1">
      <c r="A100" s="79"/>
    </row>
    <row r="101" spans="1:1">
      <c r="A101" s="79"/>
    </row>
    <row r="102" spans="1:1">
      <c r="A102" s="79"/>
    </row>
    <row r="103" spans="1:1">
      <c r="A103" s="79"/>
    </row>
    <row r="104" spans="1:1">
      <c r="A104" s="79"/>
    </row>
    <row r="105" spans="1:1">
      <c r="A105" s="79"/>
    </row>
    <row r="106" spans="1:1">
      <c r="A106" s="79"/>
    </row>
    <row r="107" spans="1:1">
      <c r="A107" s="79"/>
    </row>
    <row r="108" spans="1:1">
      <c r="A108" s="79"/>
    </row>
    <row r="109" spans="1:1">
      <c r="A109" s="79"/>
    </row>
    <row r="110" spans="1:1">
      <c r="A110" s="79"/>
    </row>
    <row r="111" spans="1:1">
      <c r="A111" s="79"/>
    </row>
    <row r="112" spans="1:1">
      <c r="A112" s="79"/>
    </row>
    <row r="113" spans="1:1">
      <c r="A113" s="79"/>
    </row>
    <row r="114" spans="1:1">
      <c r="A114" s="79"/>
    </row>
    <row r="115" spans="1:1">
      <c r="A115" s="79"/>
    </row>
    <row r="116" spans="1:1">
      <c r="A116" s="79"/>
    </row>
    <row r="117" spans="1:1">
      <c r="A117" s="79"/>
    </row>
    <row r="118" spans="1:1">
      <c r="A118" s="79"/>
    </row>
    <row r="119" spans="1:1">
      <c r="A119" s="79"/>
    </row>
    <row r="120" spans="1:1">
      <c r="A120" s="79"/>
    </row>
    <row r="121" spans="1:1">
      <c r="A121" s="79"/>
    </row>
    <row r="122" spans="1:1">
      <c r="A122" s="79"/>
    </row>
    <row r="123" spans="1:1">
      <c r="A123" s="79"/>
    </row>
    <row r="124" spans="1:1">
      <c r="A124" s="79"/>
    </row>
    <row r="125" spans="1:1">
      <c r="A125" s="79"/>
    </row>
    <row r="126" spans="1:1">
      <c r="A126" s="79"/>
    </row>
    <row r="127" spans="1:1">
      <c r="A127" s="79"/>
    </row>
    <row r="128" spans="1:1">
      <c r="A128" s="79"/>
    </row>
    <row r="129" spans="1:1">
      <c r="A129" s="79"/>
    </row>
    <row r="130" spans="1:1">
      <c r="A130" s="79"/>
    </row>
    <row r="131" spans="1:1">
      <c r="A131" s="79"/>
    </row>
    <row r="132" spans="1:1">
      <c r="A132" s="79"/>
    </row>
    <row r="133" spans="1:1">
      <c r="A133" s="79"/>
    </row>
    <row r="134" spans="1:1">
      <c r="A134" s="79"/>
    </row>
    <row r="135" spans="1:1">
      <c r="A135" s="79"/>
    </row>
    <row r="136" spans="1:1">
      <c r="A136" s="79"/>
    </row>
    <row r="137" spans="1:1">
      <c r="A137" s="79"/>
    </row>
    <row r="138" spans="1:1">
      <c r="A138" s="79"/>
    </row>
    <row r="139" spans="1:1">
      <c r="A139" s="79"/>
    </row>
    <row r="140" spans="1:1">
      <c r="A140" s="79"/>
    </row>
    <row r="141" spans="1:1">
      <c r="A141" s="79"/>
    </row>
    <row r="142" spans="1:1">
      <c r="A142" s="79"/>
    </row>
    <row r="143" spans="1:1">
      <c r="A143" s="79"/>
    </row>
    <row r="144" spans="1:1">
      <c r="A144" s="79"/>
    </row>
    <row r="145" spans="1:1">
      <c r="A145" s="79"/>
    </row>
    <row r="146" spans="1:1">
      <c r="A146" s="79"/>
    </row>
    <row r="147" spans="1:1">
      <c r="A147" s="79"/>
    </row>
    <row r="148" spans="1:1">
      <c r="A148" s="79"/>
    </row>
    <row r="149" spans="1:1">
      <c r="A149" s="79"/>
    </row>
    <row r="150" spans="1:1">
      <c r="A150" s="79"/>
    </row>
    <row r="151" spans="1:1">
      <c r="A151" s="79"/>
    </row>
    <row r="152" spans="1:1">
      <c r="A152" s="79"/>
    </row>
    <row r="153" spans="1:1">
      <c r="A153" s="79"/>
    </row>
    <row r="154" spans="1:1">
      <c r="A154" s="79"/>
    </row>
    <row r="155" spans="1:1">
      <c r="A155" s="79"/>
    </row>
    <row r="156" spans="1:1">
      <c r="A156" s="79"/>
    </row>
    <row r="157" spans="1:1">
      <c r="A157" s="79"/>
    </row>
    <row r="158" spans="1:1">
      <c r="A158" s="79"/>
    </row>
    <row r="159" spans="1:1">
      <c r="A159" s="79"/>
    </row>
    <row r="160" spans="1:1">
      <c r="A160" s="79"/>
    </row>
    <row r="161" spans="1:1">
      <c r="A161" s="79"/>
    </row>
    <row r="162" spans="1:1">
      <c r="A162" s="79"/>
    </row>
    <row r="163" spans="1:1">
      <c r="A163" s="79"/>
    </row>
    <row r="164" spans="1:1">
      <c r="A164" s="79"/>
    </row>
    <row r="165" spans="1:1">
      <c r="A165" s="79"/>
    </row>
    <row r="166" spans="1:1">
      <c r="A166" s="79"/>
    </row>
    <row r="167" spans="1:1">
      <c r="A167" s="79"/>
    </row>
    <row r="168" spans="1:1">
      <c r="A168" s="79"/>
    </row>
    <row r="169" spans="1:1">
      <c r="A169" s="79"/>
    </row>
    <row r="170" spans="1:1">
      <c r="A170" s="79"/>
    </row>
    <row r="171" spans="1:1">
      <c r="A171" s="79"/>
    </row>
    <row r="172" spans="1:1">
      <c r="A172" s="79"/>
    </row>
    <row r="173" spans="1:1">
      <c r="A173" s="79"/>
    </row>
    <row r="174" spans="1:1">
      <c r="A174" s="79"/>
    </row>
    <row r="175" spans="1:1">
      <c r="A175" s="79"/>
    </row>
    <row r="176" spans="1:1">
      <c r="A176" s="79"/>
    </row>
    <row r="177" spans="1:1">
      <c r="A177" s="79"/>
    </row>
    <row r="178" spans="1:1">
      <c r="A178" s="79"/>
    </row>
    <row r="179" spans="1:1">
      <c r="A179" s="79"/>
    </row>
    <row r="180" spans="1:1">
      <c r="A180" s="79"/>
    </row>
    <row r="181" spans="1:1">
      <c r="A181" s="79"/>
    </row>
    <row r="182" spans="1:1">
      <c r="A182" s="79"/>
    </row>
    <row r="183" spans="1:1">
      <c r="A183" s="79"/>
    </row>
    <row r="184" spans="1:1">
      <c r="A184" s="79"/>
    </row>
    <row r="185" spans="1:1">
      <c r="A185" s="79"/>
    </row>
    <row r="186" spans="1:1">
      <c r="A186" s="79"/>
    </row>
    <row r="187" spans="1:1">
      <c r="A187" s="79"/>
    </row>
    <row r="188" spans="1:1">
      <c r="A188" s="79"/>
    </row>
    <row r="189" spans="1:1">
      <c r="A189" s="79"/>
    </row>
    <row r="190" spans="1:1">
      <c r="A190" s="79"/>
    </row>
    <row r="191" spans="1:1">
      <c r="A191" s="79"/>
    </row>
    <row r="192" spans="1:1">
      <c r="A192" s="79"/>
    </row>
    <row r="193" spans="1:1">
      <c r="A193" s="79"/>
    </row>
    <row r="194" spans="1:1">
      <c r="A194" s="79"/>
    </row>
    <row r="195" spans="1:1">
      <c r="A195" s="79"/>
    </row>
    <row r="196" spans="1:1">
      <c r="A196" s="79"/>
    </row>
    <row r="197" spans="1:1">
      <c r="A197" s="79"/>
    </row>
    <row r="198" spans="1:1">
      <c r="A198" s="79"/>
    </row>
    <row r="199" spans="1:1">
      <c r="A199" s="79"/>
    </row>
    <row r="200" spans="1:1">
      <c r="A200" s="79"/>
    </row>
    <row r="201" spans="1:1">
      <c r="A201" s="79"/>
    </row>
    <row r="202" spans="1:1">
      <c r="A202" s="79"/>
    </row>
    <row r="203" spans="1:1">
      <c r="A203" s="79"/>
    </row>
    <row r="204" spans="1:1">
      <c r="A204" s="79"/>
    </row>
    <row r="205" spans="1:1">
      <c r="A205" s="79"/>
    </row>
    <row r="206" spans="1:1">
      <c r="A206" s="79"/>
    </row>
    <row r="207" spans="1:1">
      <c r="A207" s="79"/>
    </row>
    <row r="208" spans="1:1">
      <c r="A208" s="79"/>
    </row>
    <row r="209" spans="1:1">
      <c r="A209" s="79"/>
    </row>
    <row r="210" spans="1:1">
      <c r="A210" s="79"/>
    </row>
    <row r="211" spans="1:1">
      <c r="A211" s="79"/>
    </row>
    <row r="212" spans="1:1">
      <c r="A212" s="79"/>
    </row>
    <row r="213" spans="1:1">
      <c r="A213" s="79"/>
    </row>
    <row r="214" spans="1:1">
      <c r="A214" s="79"/>
    </row>
    <row r="215" spans="1:1">
      <c r="A215" s="79"/>
    </row>
    <row r="216" spans="1:1">
      <c r="A216" s="79"/>
    </row>
    <row r="217" spans="1:1">
      <c r="A217" s="79"/>
    </row>
    <row r="218" spans="1:1">
      <c r="A218" s="79"/>
    </row>
    <row r="219" spans="1:1">
      <c r="A219" s="79"/>
    </row>
    <row r="220" spans="1:1">
      <c r="A220" s="79"/>
    </row>
    <row r="221" spans="1:1">
      <c r="A221" s="79"/>
    </row>
    <row r="222" spans="1:1">
      <c r="A222" s="79"/>
    </row>
    <row r="223" spans="1:1">
      <c r="A223" s="79"/>
    </row>
    <row r="224" spans="1:1">
      <c r="A224" s="79"/>
    </row>
    <row r="225" spans="1:1">
      <c r="A225" s="79"/>
    </row>
    <row r="226" spans="1:1">
      <c r="A226" s="79"/>
    </row>
    <row r="227" spans="1:1">
      <c r="A227" s="79"/>
    </row>
    <row r="228" spans="1:1">
      <c r="A228" s="79"/>
    </row>
    <row r="229" spans="1:1">
      <c r="A229" s="79"/>
    </row>
    <row r="230" spans="1:1">
      <c r="A230" s="79"/>
    </row>
    <row r="231" spans="1:1">
      <c r="A231" s="79"/>
    </row>
    <row r="232" spans="1:1">
      <c r="A232" s="79"/>
    </row>
    <row r="233" spans="1:1">
      <c r="A233" s="79"/>
    </row>
    <row r="234" spans="1:1">
      <c r="A234" s="79"/>
    </row>
    <row r="235" spans="1:1">
      <c r="A235" s="79"/>
    </row>
    <row r="236" spans="1:1">
      <c r="A236" s="79"/>
    </row>
    <row r="237" spans="1:1">
      <c r="A237" s="79"/>
    </row>
  </sheetData>
  <mergeCells count="3">
    <mergeCell ref="F14:G14"/>
    <mergeCell ref="F15:G15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</sheetPr>
  <dimension ref="A2:H278"/>
  <sheetViews>
    <sheetView view="pageBreakPreview" zoomScale="60" workbookViewId="0">
      <selection activeCell="O47" sqref="O47"/>
    </sheetView>
  </sheetViews>
  <sheetFormatPr defaultRowHeight="18.75"/>
  <cols>
    <col min="1" max="1" width="54" style="2" customWidth="1"/>
    <col min="2" max="2" width="12.42578125" style="44" customWidth="1"/>
    <col min="3" max="3" width="14.7109375" style="361" customWidth="1"/>
    <col min="4" max="4" width="16.5703125" style="361" customWidth="1"/>
    <col min="5" max="5" width="15.5703125" style="361" customWidth="1"/>
    <col min="6" max="6" width="14.85546875" style="44" customWidth="1"/>
    <col min="7" max="7" width="14" style="44" customWidth="1"/>
    <col min="8" max="16384" width="9.140625" style="2"/>
  </cols>
  <sheetData>
    <row r="2" spans="1:7">
      <c r="A2" s="417" t="s">
        <v>211</v>
      </c>
      <c r="B2" s="417"/>
      <c r="C2" s="417"/>
      <c r="D2" s="417"/>
      <c r="E2" s="417"/>
      <c r="F2" s="417"/>
      <c r="G2" s="417"/>
    </row>
    <row r="3" spans="1:7">
      <c r="A3" s="221"/>
      <c r="B3" s="7"/>
      <c r="C3" s="7"/>
      <c r="D3" s="359"/>
      <c r="E3" s="359"/>
      <c r="F3" s="221"/>
      <c r="G3" s="7"/>
    </row>
    <row r="4" spans="1:7" ht="73.5" customHeight="1">
      <c r="A4" s="223" t="s">
        <v>100</v>
      </c>
      <c r="B4" s="224" t="s">
        <v>7</v>
      </c>
      <c r="C4" s="84" t="s">
        <v>277</v>
      </c>
      <c r="D4" s="84" t="s">
        <v>301</v>
      </c>
      <c r="E4" s="84" t="s">
        <v>302</v>
      </c>
      <c r="F4" s="224" t="s">
        <v>198</v>
      </c>
      <c r="G4" s="225" t="s">
        <v>215</v>
      </c>
    </row>
    <row r="5" spans="1:7" ht="23.25" customHeight="1">
      <c r="A5" s="226">
        <v>1</v>
      </c>
      <c r="B5" s="227">
        <v>2</v>
      </c>
      <c r="C5" s="227">
        <v>3</v>
      </c>
      <c r="D5" s="227">
        <v>4</v>
      </c>
      <c r="E5" s="227">
        <v>5</v>
      </c>
      <c r="F5" s="227">
        <v>6</v>
      </c>
      <c r="G5" s="227">
        <v>7</v>
      </c>
    </row>
    <row r="6" spans="1:7" ht="60" customHeight="1">
      <c r="A6" s="228" t="s">
        <v>193</v>
      </c>
      <c r="B6" s="229">
        <v>1018</v>
      </c>
      <c r="C6" s="168">
        <f>SUM(C7:C24)</f>
        <v>-816</v>
      </c>
      <c r="D6" s="168">
        <f>SUM(D7:D24)</f>
        <v>-700</v>
      </c>
      <c r="E6" s="168">
        <f>SUM(E7:E24)</f>
        <v>-859</v>
      </c>
      <c r="F6" s="230">
        <f>E6-D6</f>
        <v>-159</v>
      </c>
      <c r="G6" s="230">
        <f>(E6/D6)*100</f>
        <v>122.71428571428571</v>
      </c>
    </row>
    <row r="7" spans="1:7" ht="39.75" customHeight="1">
      <c r="A7" s="231" t="s">
        <v>345</v>
      </c>
      <c r="B7" s="229"/>
      <c r="C7" s="167">
        <v>-1</v>
      </c>
      <c r="D7" s="167">
        <v>0</v>
      </c>
      <c r="E7" s="167">
        <v>-4</v>
      </c>
      <c r="F7" s="232">
        <f t="shared" ref="F7:F35" si="0">E7-D7</f>
        <v>-4</v>
      </c>
      <c r="G7" s="233" t="e">
        <f t="shared" ref="G7:G35" si="1">(E7/D7)*100</f>
        <v>#DIV/0!</v>
      </c>
    </row>
    <row r="8" spans="1:7" ht="24.75" customHeight="1">
      <c r="A8" s="231" t="s">
        <v>17</v>
      </c>
      <c r="B8" s="229"/>
      <c r="C8" s="167">
        <v>0</v>
      </c>
      <c r="D8" s="167">
        <v>0</v>
      </c>
      <c r="E8" s="167">
        <v>0</v>
      </c>
      <c r="F8" s="232">
        <f t="shared" si="0"/>
        <v>0</v>
      </c>
      <c r="G8" s="233" t="e">
        <f t="shared" si="1"/>
        <v>#DIV/0!</v>
      </c>
    </row>
    <row r="9" spans="1:7" ht="24" customHeight="1">
      <c r="A9" s="231" t="s">
        <v>247</v>
      </c>
      <c r="B9" s="229"/>
      <c r="C9" s="167">
        <v>-22</v>
      </c>
      <c r="D9" s="167">
        <v>-26</v>
      </c>
      <c r="E9" s="167">
        <v>-23</v>
      </c>
      <c r="F9" s="232">
        <f t="shared" si="0"/>
        <v>3</v>
      </c>
      <c r="G9" s="232">
        <f t="shared" si="1"/>
        <v>88.461538461538453</v>
      </c>
    </row>
    <row r="10" spans="1:7" ht="27.75" customHeight="1">
      <c r="A10" s="231" t="s">
        <v>248</v>
      </c>
      <c r="B10" s="229"/>
      <c r="C10" s="167">
        <v>-24</v>
      </c>
      <c r="D10" s="167">
        <v>-26</v>
      </c>
      <c r="E10" s="167">
        <v>-31</v>
      </c>
      <c r="F10" s="232">
        <f t="shared" si="0"/>
        <v>-5</v>
      </c>
      <c r="G10" s="232">
        <f t="shared" si="1"/>
        <v>119.23076923076923</v>
      </c>
    </row>
    <row r="11" spans="1:7" ht="36.75" customHeight="1">
      <c r="A11" s="231" t="s">
        <v>249</v>
      </c>
      <c r="B11" s="229"/>
      <c r="C11" s="167">
        <v>-1</v>
      </c>
      <c r="D11" s="167">
        <v>-2</v>
      </c>
      <c r="E11" s="167">
        <v>0</v>
      </c>
      <c r="F11" s="232">
        <f t="shared" si="0"/>
        <v>2</v>
      </c>
      <c r="G11" s="232">
        <f t="shared" si="1"/>
        <v>0</v>
      </c>
    </row>
    <row r="12" spans="1:7" ht="27.75" customHeight="1">
      <c r="A12" s="231" t="s">
        <v>250</v>
      </c>
      <c r="B12" s="229"/>
      <c r="C12" s="167">
        <v>0</v>
      </c>
      <c r="D12" s="167">
        <v>0</v>
      </c>
      <c r="E12" s="167">
        <v>-25</v>
      </c>
      <c r="F12" s="232">
        <f t="shared" si="0"/>
        <v>-25</v>
      </c>
      <c r="G12" s="233" t="e">
        <f t="shared" si="1"/>
        <v>#DIV/0!</v>
      </c>
    </row>
    <row r="13" spans="1:7" ht="23.25" customHeight="1">
      <c r="A13" s="231" t="s">
        <v>266</v>
      </c>
      <c r="B13" s="229"/>
      <c r="C13" s="167">
        <v>-350</v>
      </c>
      <c r="D13" s="167">
        <v>-350</v>
      </c>
      <c r="E13" s="167">
        <v>-306</v>
      </c>
      <c r="F13" s="232">
        <f t="shared" si="0"/>
        <v>44</v>
      </c>
      <c r="G13" s="232">
        <f t="shared" si="1"/>
        <v>87.428571428571431</v>
      </c>
    </row>
    <row r="14" spans="1:7" ht="36.75" customHeight="1">
      <c r="A14" s="231" t="s">
        <v>251</v>
      </c>
      <c r="B14" s="229"/>
      <c r="C14" s="167">
        <v>-8</v>
      </c>
      <c r="D14" s="167">
        <v>-12</v>
      </c>
      <c r="E14" s="167">
        <v>-15</v>
      </c>
      <c r="F14" s="232">
        <f t="shared" si="0"/>
        <v>-3</v>
      </c>
      <c r="G14" s="232">
        <f t="shared" si="1"/>
        <v>125</v>
      </c>
    </row>
    <row r="15" spans="1:7" ht="37.5" customHeight="1">
      <c r="A15" s="231" t="s">
        <v>252</v>
      </c>
      <c r="B15" s="229"/>
      <c r="C15" s="167">
        <v>-202</v>
      </c>
      <c r="D15" s="167">
        <v>-180</v>
      </c>
      <c r="E15" s="167">
        <v>-210</v>
      </c>
      <c r="F15" s="232">
        <f t="shared" si="0"/>
        <v>-30</v>
      </c>
      <c r="G15" s="232">
        <f t="shared" si="1"/>
        <v>116.66666666666667</v>
      </c>
    </row>
    <row r="16" spans="1:7" ht="21" customHeight="1">
      <c r="A16" s="231" t="s">
        <v>253</v>
      </c>
      <c r="B16" s="229"/>
      <c r="C16" s="167">
        <v>-2</v>
      </c>
      <c r="D16" s="167">
        <v>-4</v>
      </c>
      <c r="E16" s="167">
        <v>0</v>
      </c>
      <c r="F16" s="232">
        <f t="shared" si="0"/>
        <v>4</v>
      </c>
      <c r="G16" s="232">
        <f t="shared" si="1"/>
        <v>0</v>
      </c>
    </row>
    <row r="17" spans="1:7" ht="23.25" customHeight="1">
      <c r="A17" s="231" t="s">
        <v>254</v>
      </c>
      <c r="B17" s="229"/>
      <c r="C17" s="167">
        <v>-20</v>
      </c>
      <c r="D17" s="167">
        <v>-26</v>
      </c>
      <c r="E17" s="167">
        <v>-11</v>
      </c>
      <c r="F17" s="232">
        <f t="shared" si="0"/>
        <v>15</v>
      </c>
      <c r="G17" s="232">
        <f t="shared" si="1"/>
        <v>42.307692307692307</v>
      </c>
    </row>
    <row r="18" spans="1:7" ht="22.5" customHeight="1">
      <c r="A18" s="231" t="s">
        <v>255</v>
      </c>
      <c r="B18" s="229"/>
      <c r="C18" s="167">
        <v>-86</v>
      </c>
      <c r="D18" s="167">
        <v>-36</v>
      </c>
      <c r="E18" s="167">
        <v>-111</v>
      </c>
      <c r="F18" s="232">
        <f t="shared" si="0"/>
        <v>-75</v>
      </c>
      <c r="G18" s="232">
        <f t="shared" si="1"/>
        <v>308.33333333333337</v>
      </c>
    </row>
    <row r="19" spans="1:7" ht="22.5" customHeight="1">
      <c r="A19" s="234" t="s">
        <v>257</v>
      </c>
      <c r="B19" s="235"/>
      <c r="C19" s="222">
        <v>-12</v>
      </c>
      <c r="D19" s="222">
        <v>-12</v>
      </c>
      <c r="E19" s="222">
        <v>-13</v>
      </c>
      <c r="F19" s="232">
        <f t="shared" si="0"/>
        <v>-1</v>
      </c>
      <c r="G19" s="232">
        <f t="shared" si="1"/>
        <v>108.33333333333333</v>
      </c>
    </row>
    <row r="20" spans="1:7" ht="37.5" customHeight="1">
      <c r="A20" s="236" t="s">
        <v>267</v>
      </c>
      <c r="B20" s="237"/>
      <c r="C20" s="167">
        <v>-8</v>
      </c>
      <c r="D20" s="192">
        <v>-8</v>
      </c>
      <c r="E20" s="167">
        <v>-12</v>
      </c>
      <c r="F20" s="232">
        <f t="shared" si="0"/>
        <v>-4</v>
      </c>
      <c r="G20" s="232">
        <f t="shared" si="1"/>
        <v>150</v>
      </c>
    </row>
    <row r="21" spans="1:7" ht="37.5" customHeight="1">
      <c r="A21" s="321" t="s">
        <v>293</v>
      </c>
      <c r="B21" s="322"/>
      <c r="C21" s="323">
        <v>-58</v>
      </c>
      <c r="D21" s="323">
        <v>0</v>
      </c>
      <c r="E21" s="323">
        <v>-83</v>
      </c>
      <c r="F21" s="324">
        <f t="shared" si="0"/>
        <v>-83</v>
      </c>
      <c r="G21" s="325" t="e">
        <f t="shared" si="1"/>
        <v>#DIV/0!</v>
      </c>
    </row>
    <row r="22" spans="1:7" ht="31.5" customHeight="1">
      <c r="A22" s="231" t="s">
        <v>278</v>
      </c>
      <c r="B22" s="238"/>
      <c r="C22" s="239">
        <v>0</v>
      </c>
      <c r="D22" s="167">
        <v>-8</v>
      </c>
      <c r="E22" s="167">
        <v>-1</v>
      </c>
      <c r="F22" s="232">
        <f t="shared" ref="F22:F23" si="2">E22-D22</f>
        <v>7</v>
      </c>
      <c r="G22" s="167">
        <f t="shared" ref="G22:G23" si="3">(E22/D22)*100</f>
        <v>12.5</v>
      </c>
    </row>
    <row r="23" spans="1:7" ht="28.5" customHeight="1">
      <c r="A23" s="231" t="s">
        <v>279</v>
      </c>
      <c r="B23" s="238"/>
      <c r="C23" s="167">
        <v>-10</v>
      </c>
      <c r="D23" s="167">
        <v>0</v>
      </c>
      <c r="E23" s="167">
        <v>0</v>
      </c>
      <c r="F23" s="232">
        <f t="shared" si="2"/>
        <v>0</v>
      </c>
      <c r="G23" s="401" t="e">
        <f t="shared" si="3"/>
        <v>#DIV/0!</v>
      </c>
    </row>
    <row r="24" spans="1:7" ht="26.25" customHeight="1">
      <c r="A24" s="231" t="s">
        <v>261</v>
      </c>
      <c r="B24" s="238"/>
      <c r="C24" s="167">
        <v>-12</v>
      </c>
      <c r="D24" s="167">
        <v>-10</v>
      </c>
      <c r="E24" s="167">
        <v>-14</v>
      </c>
      <c r="F24" s="232">
        <f t="shared" si="0"/>
        <v>-4</v>
      </c>
      <c r="G24" s="167">
        <f t="shared" si="1"/>
        <v>140</v>
      </c>
    </row>
    <row r="25" spans="1:7" s="12" customFormat="1" ht="39.75" customHeight="1">
      <c r="A25" s="228" t="s">
        <v>194</v>
      </c>
      <c r="B25" s="240">
        <v>1049</v>
      </c>
      <c r="C25" s="168">
        <f>SUM(C26:C32)</f>
        <v>-229</v>
      </c>
      <c r="D25" s="168">
        <f>SUM(D26:D32)</f>
        <v>-250</v>
      </c>
      <c r="E25" s="168">
        <f>SUM(E26:E32)</f>
        <v>-342</v>
      </c>
      <c r="F25" s="230">
        <f t="shared" si="0"/>
        <v>-92</v>
      </c>
      <c r="G25" s="230">
        <f t="shared" si="1"/>
        <v>136.80000000000001</v>
      </c>
    </row>
    <row r="26" spans="1:7" s="12" customFormat="1" ht="56.25" customHeight="1">
      <c r="A26" s="241" t="s">
        <v>268</v>
      </c>
      <c r="B26" s="242"/>
      <c r="C26" s="167">
        <v>-4</v>
      </c>
      <c r="D26" s="167">
        <v>-4</v>
      </c>
      <c r="E26" s="167">
        <v>-5</v>
      </c>
      <c r="F26" s="232">
        <f t="shared" si="0"/>
        <v>-1</v>
      </c>
      <c r="G26" s="232">
        <f t="shared" si="1"/>
        <v>125</v>
      </c>
    </row>
    <row r="27" spans="1:7" s="12" customFormat="1" ht="27.75" customHeight="1">
      <c r="A27" s="241" t="s">
        <v>258</v>
      </c>
      <c r="B27" s="242"/>
      <c r="C27" s="167">
        <v>-12</v>
      </c>
      <c r="D27" s="167">
        <v>-10</v>
      </c>
      <c r="E27" s="167">
        <v>-4</v>
      </c>
      <c r="F27" s="232">
        <f t="shared" si="0"/>
        <v>6</v>
      </c>
      <c r="G27" s="232">
        <f t="shared" si="1"/>
        <v>40</v>
      </c>
    </row>
    <row r="28" spans="1:7" s="12" customFormat="1" ht="24.75" customHeight="1">
      <c r="A28" s="241" t="s">
        <v>259</v>
      </c>
      <c r="B28" s="242"/>
      <c r="C28" s="167">
        <v>-62</v>
      </c>
      <c r="D28" s="167">
        <v>-50</v>
      </c>
      <c r="E28" s="167">
        <v>-61</v>
      </c>
      <c r="F28" s="232">
        <f t="shared" si="0"/>
        <v>-11</v>
      </c>
      <c r="G28" s="232">
        <f t="shared" si="1"/>
        <v>122</v>
      </c>
    </row>
    <row r="29" spans="1:7" s="12" customFormat="1" ht="36" customHeight="1">
      <c r="A29" s="241" t="s">
        <v>260</v>
      </c>
      <c r="B29" s="242"/>
      <c r="C29" s="167">
        <v>-42</v>
      </c>
      <c r="D29" s="167">
        <v>-80</v>
      </c>
      <c r="E29" s="167">
        <v>-66</v>
      </c>
      <c r="F29" s="232">
        <f t="shared" si="0"/>
        <v>14</v>
      </c>
      <c r="G29" s="232">
        <f t="shared" si="1"/>
        <v>82.5</v>
      </c>
    </row>
    <row r="30" spans="1:7" s="12" customFormat="1" ht="41.25" customHeight="1">
      <c r="A30" s="241" t="s">
        <v>342</v>
      </c>
      <c r="B30" s="242"/>
      <c r="C30" s="167">
        <v>-82</v>
      </c>
      <c r="D30" s="167">
        <v>-80</v>
      </c>
      <c r="E30" s="167">
        <v>-176</v>
      </c>
      <c r="F30" s="232">
        <f t="shared" si="0"/>
        <v>-96</v>
      </c>
      <c r="G30" s="232">
        <f t="shared" si="1"/>
        <v>220.00000000000003</v>
      </c>
    </row>
    <row r="31" spans="1:7" s="12" customFormat="1" ht="39.75" customHeight="1">
      <c r="A31" s="353" t="s">
        <v>343</v>
      </c>
      <c r="B31" s="354"/>
      <c r="C31" s="355">
        <v>0</v>
      </c>
      <c r="D31" s="355">
        <v>0</v>
      </c>
      <c r="E31" s="355">
        <v>-2</v>
      </c>
      <c r="F31" s="356">
        <f t="shared" si="0"/>
        <v>-2</v>
      </c>
      <c r="G31" s="402" t="e">
        <f t="shared" si="1"/>
        <v>#DIV/0!</v>
      </c>
    </row>
    <row r="32" spans="1:7" s="12" customFormat="1" ht="27.75" customHeight="1">
      <c r="A32" s="231" t="s">
        <v>256</v>
      </c>
      <c r="B32" s="243"/>
      <c r="C32" s="167">
        <v>-27</v>
      </c>
      <c r="D32" s="192">
        <v>-26</v>
      </c>
      <c r="E32" s="167">
        <v>-28</v>
      </c>
      <c r="F32" s="232">
        <f t="shared" si="0"/>
        <v>-2</v>
      </c>
      <c r="G32" s="232">
        <f t="shared" si="1"/>
        <v>107.69230769230769</v>
      </c>
    </row>
    <row r="33" spans="1:7" s="12" customFormat="1" ht="24" customHeight="1">
      <c r="A33" s="244" t="s">
        <v>195</v>
      </c>
      <c r="B33" s="240">
        <v>1067</v>
      </c>
      <c r="C33" s="168">
        <f>SUM(C34:C35)</f>
        <v>-26</v>
      </c>
      <c r="D33" s="168">
        <f>SUM(D34:D34)</f>
        <v>-21</v>
      </c>
      <c r="E33" s="168">
        <f>SUM(E34:E35)</f>
        <v>-18</v>
      </c>
      <c r="F33" s="230">
        <f t="shared" si="0"/>
        <v>3</v>
      </c>
      <c r="G33" s="230">
        <f t="shared" si="1"/>
        <v>85.714285714285708</v>
      </c>
    </row>
    <row r="34" spans="1:7" s="12" customFormat="1" ht="40.5" customHeight="1">
      <c r="A34" s="241" t="s">
        <v>275</v>
      </c>
      <c r="B34" s="242"/>
      <c r="C34" s="167">
        <v>-26</v>
      </c>
      <c r="D34" s="167">
        <v>-21</v>
      </c>
      <c r="E34" s="167">
        <v>-14</v>
      </c>
      <c r="F34" s="232">
        <f t="shared" si="0"/>
        <v>7</v>
      </c>
      <c r="G34" s="232">
        <f t="shared" si="1"/>
        <v>66.666666666666657</v>
      </c>
    </row>
    <row r="35" spans="1:7" s="12" customFormat="1" ht="41.25" customHeight="1">
      <c r="A35" s="241" t="s">
        <v>344</v>
      </c>
      <c r="B35" s="243"/>
      <c r="C35" s="192">
        <v>0</v>
      </c>
      <c r="D35" s="192">
        <v>0</v>
      </c>
      <c r="E35" s="192">
        <v>-4</v>
      </c>
      <c r="F35" s="232">
        <f t="shared" si="0"/>
        <v>-4</v>
      </c>
      <c r="G35" s="233" t="e">
        <f t="shared" si="1"/>
        <v>#DIV/0!</v>
      </c>
    </row>
    <row r="36" spans="1:7" s="12" customFormat="1" ht="33" customHeight="1">
      <c r="A36" s="228" t="s">
        <v>196</v>
      </c>
      <c r="B36" s="240">
        <v>1086</v>
      </c>
      <c r="C36" s="168">
        <f>SUM(C37:C45)</f>
        <v>-459</v>
      </c>
      <c r="D36" s="168">
        <f>SUM(D37:D45)</f>
        <v>-500</v>
      </c>
      <c r="E36" s="168">
        <f>SUM(E37:E45)</f>
        <v>-1521</v>
      </c>
      <c r="F36" s="230">
        <f t="shared" ref="F36:F52" si="4">E36-D36</f>
        <v>-1021</v>
      </c>
      <c r="G36" s="230">
        <f t="shared" ref="G36:G52" si="5">(E36/D36)*100</f>
        <v>304.2</v>
      </c>
    </row>
    <row r="37" spans="1:7" s="12" customFormat="1" ht="22.5" customHeight="1">
      <c r="A37" s="241" t="s">
        <v>262</v>
      </c>
      <c r="B37" s="242"/>
      <c r="C37" s="167">
        <v>-143</v>
      </c>
      <c r="D37" s="167">
        <v>-250</v>
      </c>
      <c r="E37" s="167">
        <v>-1310</v>
      </c>
      <c r="F37" s="232">
        <f t="shared" si="4"/>
        <v>-1060</v>
      </c>
      <c r="G37" s="232">
        <f t="shared" si="5"/>
        <v>524</v>
      </c>
    </row>
    <row r="38" spans="1:7" s="12" customFormat="1" ht="45" customHeight="1">
      <c r="A38" s="241" t="s">
        <v>269</v>
      </c>
      <c r="B38" s="242"/>
      <c r="C38" s="167">
        <v>-4</v>
      </c>
      <c r="D38" s="167">
        <v>-10</v>
      </c>
      <c r="E38" s="167">
        <v>-6</v>
      </c>
      <c r="F38" s="232">
        <f t="shared" si="4"/>
        <v>4</v>
      </c>
      <c r="G38" s="232">
        <f t="shared" si="5"/>
        <v>60</v>
      </c>
    </row>
    <row r="39" spans="1:7" s="12" customFormat="1" ht="36" customHeight="1">
      <c r="A39" s="241" t="s">
        <v>270</v>
      </c>
      <c r="B39" s="242"/>
      <c r="C39" s="167">
        <v>0</v>
      </c>
      <c r="D39" s="167">
        <v>-10</v>
      </c>
      <c r="E39" s="167">
        <v>-41</v>
      </c>
      <c r="F39" s="232">
        <f t="shared" si="4"/>
        <v>-31</v>
      </c>
      <c r="G39" s="232">
        <f t="shared" si="5"/>
        <v>409.99999999999994</v>
      </c>
    </row>
    <row r="40" spans="1:7" s="12" customFormat="1" ht="26.25" customHeight="1">
      <c r="A40" s="321" t="s">
        <v>296</v>
      </c>
      <c r="B40" s="326"/>
      <c r="C40" s="323">
        <v>-1</v>
      </c>
      <c r="D40" s="323">
        <v>0</v>
      </c>
      <c r="E40" s="323">
        <v>-1</v>
      </c>
      <c r="F40" s="324">
        <f t="shared" si="4"/>
        <v>-1</v>
      </c>
      <c r="G40" s="325" t="e">
        <f t="shared" si="5"/>
        <v>#DIV/0!</v>
      </c>
    </row>
    <row r="41" spans="1:7" s="12" customFormat="1" ht="26.25" customHeight="1">
      <c r="A41" s="321" t="s">
        <v>26</v>
      </c>
      <c r="B41" s="326"/>
      <c r="C41" s="323">
        <v>-3</v>
      </c>
      <c r="D41" s="323">
        <v>0</v>
      </c>
      <c r="E41" s="323">
        <v>-25</v>
      </c>
      <c r="F41" s="324">
        <f t="shared" si="4"/>
        <v>-25</v>
      </c>
      <c r="G41" s="325" t="e">
        <f t="shared" si="5"/>
        <v>#DIV/0!</v>
      </c>
    </row>
    <row r="42" spans="1:7" s="12" customFormat="1" ht="46.5" customHeight="1">
      <c r="A42" s="241" t="s">
        <v>280</v>
      </c>
      <c r="B42" s="242"/>
      <c r="C42" s="323">
        <v>-7</v>
      </c>
      <c r="D42" s="167">
        <v>-10</v>
      </c>
      <c r="E42" s="323">
        <v>-4</v>
      </c>
      <c r="F42" s="232">
        <f t="shared" si="4"/>
        <v>6</v>
      </c>
      <c r="G42" s="232">
        <f t="shared" si="5"/>
        <v>40</v>
      </c>
    </row>
    <row r="43" spans="1:7" s="12" customFormat="1" ht="48.75" customHeight="1">
      <c r="A43" s="241" t="s">
        <v>271</v>
      </c>
      <c r="B43" s="242"/>
      <c r="C43" s="167">
        <v>-112</v>
      </c>
      <c r="D43" s="167">
        <v>-100</v>
      </c>
      <c r="E43" s="167">
        <v>-41</v>
      </c>
      <c r="F43" s="232">
        <f t="shared" si="4"/>
        <v>59</v>
      </c>
      <c r="G43" s="232">
        <f t="shared" si="5"/>
        <v>41</v>
      </c>
    </row>
    <row r="44" spans="1:7" s="12" customFormat="1" ht="37.5" customHeight="1">
      <c r="A44" s="241" t="s">
        <v>273</v>
      </c>
      <c r="B44" s="242"/>
      <c r="C44" s="167">
        <v>-128</v>
      </c>
      <c r="D44" s="167">
        <v>-60</v>
      </c>
      <c r="E44" s="167">
        <v>-69</v>
      </c>
      <c r="F44" s="232">
        <f t="shared" si="4"/>
        <v>-9</v>
      </c>
      <c r="G44" s="232">
        <f t="shared" si="5"/>
        <v>114.99999999999999</v>
      </c>
    </row>
    <row r="45" spans="1:7" s="12" customFormat="1" ht="23.25" customHeight="1">
      <c r="A45" s="241" t="s">
        <v>272</v>
      </c>
      <c r="B45" s="240"/>
      <c r="C45" s="167">
        <v>-61</v>
      </c>
      <c r="D45" s="167">
        <v>-60</v>
      </c>
      <c r="E45" s="167">
        <v>-24</v>
      </c>
      <c r="F45" s="232">
        <f t="shared" si="4"/>
        <v>36</v>
      </c>
      <c r="G45" s="232">
        <f t="shared" si="5"/>
        <v>40</v>
      </c>
    </row>
    <row r="46" spans="1:7" s="12" customFormat="1" ht="32.25" customHeight="1">
      <c r="A46" s="228" t="s">
        <v>124</v>
      </c>
      <c r="B46" s="240">
        <v>1073</v>
      </c>
      <c r="C46" s="168">
        <f>SUM(C47:C53)</f>
        <v>2079</v>
      </c>
      <c r="D46" s="168">
        <f>SUM(D47:D53)</f>
        <v>410</v>
      </c>
      <c r="E46" s="168">
        <f>SUM(E47:E53)</f>
        <v>2220</v>
      </c>
      <c r="F46" s="230">
        <f t="shared" si="4"/>
        <v>1810</v>
      </c>
      <c r="G46" s="230">
        <f t="shared" si="5"/>
        <v>541.46341463414637</v>
      </c>
    </row>
    <row r="47" spans="1:7" s="12" customFormat="1" ht="40.5" customHeight="1">
      <c r="A47" s="241" t="s">
        <v>281</v>
      </c>
      <c r="B47" s="242"/>
      <c r="C47" s="167">
        <v>198</v>
      </c>
      <c r="D47" s="167">
        <v>358</v>
      </c>
      <c r="E47" s="167">
        <v>1651</v>
      </c>
      <c r="F47" s="232">
        <f t="shared" si="4"/>
        <v>1293</v>
      </c>
      <c r="G47" s="232">
        <f t="shared" si="5"/>
        <v>461.17318435754191</v>
      </c>
    </row>
    <row r="48" spans="1:7" s="12" customFormat="1" ht="28.5" customHeight="1">
      <c r="A48" s="241" t="s">
        <v>263</v>
      </c>
      <c r="B48" s="242"/>
      <c r="C48" s="167">
        <v>0</v>
      </c>
      <c r="D48" s="167">
        <v>2</v>
      </c>
      <c r="E48" s="167">
        <v>0</v>
      </c>
      <c r="F48" s="232">
        <f t="shared" si="4"/>
        <v>-2</v>
      </c>
      <c r="G48" s="232">
        <f t="shared" si="5"/>
        <v>0</v>
      </c>
    </row>
    <row r="49" spans="1:8" s="12" customFormat="1" ht="28.5" customHeight="1">
      <c r="A49" s="241" t="s">
        <v>264</v>
      </c>
      <c r="B49" s="242"/>
      <c r="C49" s="167">
        <v>72</v>
      </c>
      <c r="D49" s="167">
        <v>50</v>
      </c>
      <c r="E49" s="167">
        <v>120</v>
      </c>
      <c r="F49" s="232">
        <f t="shared" si="4"/>
        <v>70</v>
      </c>
      <c r="G49" s="232">
        <f t="shared" si="5"/>
        <v>240</v>
      </c>
    </row>
    <row r="50" spans="1:8" s="12" customFormat="1" ht="41.25" customHeight="1">
      <c r="A50" s="321" t="s">
        <v>295</v>
      </c>
      <c r="B50" s="326"/>
      <c r="C50" s="323">
        <v>308</v>
      </c>
      <c r="D50" s="323">
        <v>0</v>
      </c>
      <c r="E50" s="323">
        <v>199</v>
      </c>
      <c r="F50" s="324">
        <f t="shared" si="4"/>
        <v>199</v>
      </c>
      <c r="G50" s="325" t="e">
        <f t="shared" si="5"/>
        <v>#DIV/0!</v>
      </c>
    </row>
    <row r="51" spans="1:8" s="12" customFormat="1" ht="36.75" customHeight="1">
      <c r="A51" s="353" t="s">
        <v>347</v>
      </c>
      <c r="B51" s="354"/>
      <c r="C51" s="355">
        <v>0</v>
      </c>
      <c r="D51" s="355">
        <v>0</v>
      </c>
      <c r="E51" s="355">
        <v>250</v>
      </c>
      <c r="F51" s="356">
        <f t="shared" si="4"/>
        <v>250</v>
      </c>
      <c r="G51" s="402" t="e">
        <f t="shared" si="5"/>
        <v>#DIV/0!</v>
      </c>
    </row>
    <row r="52" spans="1:8" s="12" customFormat="1" ht="28.5" customHeight="1">
      <c r="A52" s="321" t="s">
        <v>294</v>
      </c>
      <c r="B52" s="326"/>
      <c r="C52" s="323">
        <v>1</v>
      </c>
      <c r="D52" s="323">
        <v>0</v>
      </c>
      <c r="E52" s="323">
        <v>0</v>
      </c>
      <c r="F52" s="324">
        <f t="shared" si="4"/>
        <v>0</v>
      </c>
      <c r="G52" s="325" t="e">
        <f t="shared" si="5"/>
        <v>#DIV/0!</v>
      </c>
    </row>
    <row r="53" spans="1:8" s="12" customFormat="1" ht="96" customHeight="1">
      <c r="A53" s="241" t="s">
        <v>282</v>
      </c>
      <c r="B53" s="242"/>
      <c r="C53" s="167">
        <v>1500</v>
      </c>
      <c r="D53" s="167">
        <v>0</v>
      </c>
      <c r="E53" s="167">
        <v>0</v>
      </c>
      <c r="F53" s="232">
        <f t="shared" ref="F53" si="6">E53-D53</f>
        <v>0</v>
      </c>
      <c r="G53" s="233" t="e">
        <f t="shared" ref="G53" si="7">(E53/D53)*100</f>
        <v>#DIV/0!</v>
      </c>
    </row>
    <row r="54" spans="1:8">
      <c r="A54" s="5"/>
      <c r="D54" s="360"/>
      <c r="E54" s="36"/>
      <c r="F54" s="36"/>
      <c r="G54" s="36"/>
    </row>
    <row r="55" spans="1:8" ht="24.75" customHeight="1">
      <c r="A55" s="245" t="s">
        <v>237</v>
      </c>
      <c r="B55" s="246"/>
      <c r="C55" s="418" t="s">
        <v>57</v>
      </c>
      <c r="D55" s="418"/>
      <c r="E55" s="420" t="s">
        <v>318</v>
      </c>
      <c r="F55" s="421"/>
      <c r="G55" s="421"/>
      <c r="H55" s="421"/>
    </row>
    <row r="56" spans="1:8">
      <c r="A56" s="44" t="s">
        <v>179</v>
      </c>
      <c r="B56" s="2"/>
      <c r="C56" s="419" t="s">
        <v>184</v>
      </c>
      <c r="D56" s="419"/>
      <c r="E56" s="2"/>
      <c r="F56" s="416" t="s">
        <v>114</v>
      </c>
      <c r="G56" s="416"/>
      <c r="H56" s="1"/>
    </row>
    <row r="57" spans="1:8">
      <c r="A57" s="5"/>
      <c r="D57" s="360"/>
      <c r="E57" s="36"/>
      <c r="F57" s="36"/>
      <c r="G57" s="36"/>
    </row>
    <row r="58" spans="1:8">
      <c r="A58" s="5"/>
      <c r="D58" s="360"/>
      <c r="E58" s="36"/>
      <c r="F58" s="36"/>
      <c r="G58" s="36"/>
    </row>
    <row r="59" spans="1:8">
      <c r="A59" s="5"/>
      <c r="D59" s="360"/>
      <c r="E59" s="36"/>
      <c r="F59" s="36"/>
      <c r="G59" s="36"/>
    </row>
    <row r="60" spans="1:8">
      <c r="A60" s="5"/>
      <c r="D60" s="360"/>
      <c r="E60" s="36"/>
      <c r="F60" s="36"/>
      <c r="G60" s="36"/>
    </row>
    <row r="61" spans="1:8">
      <c r="A61" s="5"/>
      <c r="D61" s="360"/>
      <c r="E61" s="36"/>
      <c r="F61" s="36"/>
      <c r="G61" s="36"/>
    </row>
    <row r="62" spans="1:8">
      <c r="A62" s="5"/>
      <c r="D62" s="360"/>
      <c r="E62" s="36"/>
      <c r="F62" s="36"/>
      <c r="G62" s="36"/>
    </row>
    <row r="63" spans="1:8">
      <c r="A63" s="5"/>
      <c r="D63" s="360"/>
      <c r="E63" s="36"/>
      <c r="F63" s="36"/>
      <c r="G63" s="36"/>
    </row>
    <row r="64" spans="1:8">
      <c r="A64" s="5"/>
      <c r="D64" s="360"/>
      <c r="E64" s="36"/>
      <c r="F64" s="36"/>
      <c r="G64" s="36"/>
    </row>
    <row r="65" spans="1:7">
      <c r="A65" s="5"/>
      <c r="D65" s="360"/>
      <c r="E65" s="36"/>
      <c r="F65" s="36"/>
      <c r="G65" s="36"/>
    </row>
    <row r="66" spans="1:7">
      <c r="A66" s="5"/>
      <c r="D66" s="360"/>
      <c r="E66" s="36"/>
      <c r="F66" s="36"/>
      <c r="G66" s="36"/>
    </row>
    <row r="67" spans="1:7">
      <c r="A67" s="5"/>
      <c r="D67" s="360"/>
      <c r="E67" s="36"/>
      <c r="F67" s="36"/>
      <c r="G67" s="36"/>
    </row>
    <row r="68" spans="1:7">
      <c r="A68" s="5"/>
      <c r="D68" s="360"/>
      <c r="E68" s="36"/>
      <c r="F68" s="36"/>
      <c r="G68" s="36"/>
    </row>
    <row r="69" spans="1:7">
      <c r="A69" s="5"/>
      <c r="D69" s="360"/>
      <c r="E69" s="36"/>
      <c r="F69" s="36"/>
      <c r="G69" s="36"/>
    </row>
    <row r="70" spans="1:7">
      <c r="A70" s="5"/>
      <c r="D70" s="360"/>
      <c r="E70" s="36"/>
      <c r="F70" s="36"/>
      <c r="G70" s="36"/>
    </row>
    <row r="71" spans="1:7">
      <c r="A71" s="5"/>
      <c r="D71" s="360"/>
      <c r="E71" s="36"/>
      <c r="F71" s="36"/>
      <c r="G71" s="36"/>
    </row>
    <row r="72" spans="1:7">
      <c r="A72" s="5"/>
      <c r="D72" s="360"/>
      <c r="E72" s="36"/>
      <c r="F72" s="36"/>
      <c r="G72" s="36"/>
    </row>
    <row r="73" spans="1:7">
      <c r="A73" s="5"/>
      <c r="D73" s="360"/>
      <c r="E73" s="36"/>
      <c r="F73" s="36"/>
      <c r="G73" s="36"/>
    </row>
    <row r="74" spans="1:7">
      <c r="A74" s="5"/>
      <c r="D74" s="360"/>
      <c r="E74" s="36"/>
      <c r="F74" s="36"/>
      <c r="G74" s="36"/>
    </row>
    <row r="75" spans="1:7">
      <c r="A75" s="5"/>
      <c r="D75" s="360"/>
      <c r="E75" s="36"/>
      <c r="F75" s="36"/>
      <c r="G75" s="36"/>
    </row>
    <row r="76" spans="1:7">
      <c r="A76" s="5"/>
      <c r="D76" s="360"/>
      <c r="E76" s="36"/>
      <c r="F76" s="36"/>
      <c r="G76" s="36"/>
    </row>
    <row r="77" spans="1:7">
      <c r="A77" s="5"/>
      <c r="D77" s="360"/>
      <c r="E77" s="36"/>
      <c r="F77" s="36"/>
      <c r="G77" s="36"/>
    </row>
    <row r="78" spans="1:7">
      <c r="A78" s="5"/>
      <c r="D78" s="360"/>
      <c r="E78" s="36"/>
      <c r="F78" s="36"/>
      <c r="G78" s="36"/>
    </row>
    <row r="79" spans="1:7">
      <c r="A79" s="5"/>
      <c r="D79" s="360"/>
      <c r="E79" s="36"/>
      <c r="F79" s="36"/>
      <c r="G79" s="36"/>
    </row>
    <row r="80" spans="1:7">
      <c r="A80" s="5"/>
      <c r="D80" s="360"/>
      <c r="E80" s="36"/>
      <c r="F80" s="36"/>
      <c r="G80" s="36"/>
    </row>
    <row r="81" spans="1:7">
      <c r="A81" s="5"/>
      <c r="D81" s="360"/>
      <c r="E81" s="36"/>
      <c r="F81" s="36"/>
      <c r="G81" s="36"/>
    </row>
    <row r="82" spans="1:7">
      <c r="A82" s="5"/>
      <c r="D82" s="360"/>
      <c r="E82" s="36"/>
      <c r="F82" s="36"/>
      <c r="G82" s="36"/>
    </row>
    <row r="83" spans="1:7">
      <c r="A83" s="5"/>
      <c r="D83" s="360"/>
      <c r="E83" s="36"/>
      <c r="F83" s="36"/>
      <c r="G83" s="36"/>
    </row>
    <row r="84" spans="1:7">
      <c r="A84" s="5"/>
      <c r="D84" s="360"/>
      <c r="E84" s="36"/>
      <c r="F84" s="36"/>
      <c r="G84" s="36"/>
    </row>
    <row r="85" spans="1:7">
      <c r="A85" s="5"/>
      <c r="D85" s="360"/>
      <c r="E85" s="36"/>
      <c r="F85" s="36"/>
      <c r="G85" s="36"/>
    </row>
    <row r="86" spans="1:7">
      <c r="A86" s="5"/>
      <c r="D86" s="360"/>
      <c r="E86" s="36"/>
      <c r="F86" s="36"/>
      <c r="G86" s="36"/>
    </row>
    <row r="87" spans="1:7">
      <c r="A87" s="5"/>
      <c r="D87" s="360"/>
      <c r="E87" s="36"/>
      <c r="F87" s="36"/>
      <c r="G87" s="36"/>
    </row>
    <row r="88" spans="1:7">
      <c r="A88" s="5"/>
      <c r="D88" s="360"/>
      <c r="E88" s="36"/>
      <c r="F88" s="36"/>
      <c r="G88" s="36"/>
    </row>
    <row r="89" spans="1:7">
      <c r="A89" s="5"/>
      <c r="D89" s="360"/>
      <c r="E89" s="36"/>
      <c r="F89" s="36"/>
      <c r="G89" s="36"/>
    </row>
    <row r="90" spans="1:7">
      <c r="A90" s="5"/>
      <c r="D90" s="360"/>
      <c r="E90" s="36"/>
      <c r="F90" s="36"/>
      <c r="G90" s="36"/>
    </row>
    <row r="91" spans="1:7">
      <c r="A91" s="5"/>
      <c r="D91" s="360"/>
      <c r="E91" s="36"/>
      <c r="F91" s="36"/>
      <c r="G91" s="36"/>
    </row>
    <row r="92" spans="1:7">
      <c r="A92" s="5"/>
      <c r="D92" s="360"/>
      <c r="E92" s="36"/>
      <c r="F92" s="36"/>
      <c r="G92" s="36"/>
    </row>
    <row r="93" spans="1:7">
      <c r="A93" s="5"/>
      <c r="D93" s="360"/>
      <c r="E93" s="36"/>
      <c r="F93" s="36"/>
      <c r="G93" s="36"/>
    </row>
    <row r="94" spans="1:7">
      <c r="A94" s="5"/>
      <c r="D94" s="360"/>
      <c r="E94" s="36"/>
      <c r="F94" s="36"/>
      <c r="G94" s="36"/>
    </row>
    <row r="95" spans="1:7">
      <c r="A95" s="5"/>
      <c r="D95" s="360"/>
      <c r="E95" s="36"/>
      <c r="F95" s="36"/>
      <c r="G95" s="36"/>
    </row>
    <row r="96" spans="1:7">
      <c r="A96" s="5"/>
      <c r="D96" s="360"/>
      <c r="E96" s="36"/>
      <c r="F96" s="36"/>
      <c r="G96" s="36"/>
    </row>
    <row r="97" spans="1:7">
      <c r="A97" s="5"/>
      <c r="D97" s="360"/>
      <c r="E97" s="36"/>
      <c r="F97" s="36"/>
      <c r="G97" s="36"/>
    </row>
    <row r="98" spans="1:7">
      <c r="A98" s="5"/>
      <c r="D98" s="360"/>
      <c r="E98" s="36"/>
      <c r="F98" s="36"/>
      <c r="G98" s="36"/>
    </row>
    <row r="99" spans="1:7">
      <c r="A99" s="5"/>
      <c r="D99" s="360"/>
      <c r="E99" s="36"/>
      <c r="F99" s="36"/>
      <c r="G99" s="36"/>
    </row>
    <row r="100" spans="1:7">
      <c r="A100" s="5"/>
      <c r="D100" s="360"/>
      <c r="E100" s="36"/>
      <c r="F100" s="36"/>
      <c r="G100" s="36"/>
    </row>
    <row r="101" spans="1:7">
      <c r="A101" s="5"/>
      <c r="D101" s="360"/>
      <c r="E101" s="36"/>
      <c r="F101" s="36"/>
      <c r="G101" s="36"/>
    </row>
    <row r="102" spans="1:7">
      <c r="A102" s="5"/>
      <c r="D102" s="360"/>
      <c r="E102" s="36"/>
      <c r="F102" s="36"/>
      <c r="G102" s="36"/>
    </row>
    <row r="103" spans="1:7">
      <c r="A103" s="5"/>
      <c r="D103" s="360"/>
      <c r="E103" s="36"/>
      <c r="F103" s="36"/>
      <c r="G103" s="36"/>
    </row>
    <row r="104" spans="1:7">
      <c r="A104" s="5"/>
      <c r="D104" s="360"/>
      <c r="E104" s="36"/>
      <c r="F104" s="36"/>
      <c r="G104" s="36"/>
    </row>
    <row r="105" spans="1:7">
      <c r="A105" s="5"/>
      <c r="D105" s="360"/>
      <c r="E105" s="36"/>
      <c r="F105" s="36"/>
      <c r="G105" s="36"/>
    </row>
    <row r="106" spans="1:7">
      <c r="A106" s="5"/>
      <c r="D106" s="360"/>
      <c r="E106" s="36"/>
      <c r="F106" s="36"/>
      <c r="G106" s="36"/>
    </row>
    <row r="107" spans="1:7">
      <c r="A107" s="5"/>
      <c r="D107" s="360"/>
      <c r="E107" s="36"/>
      <c r="F107" s="36"/>
      <c r="G107" s="36"/>
    </row>
    <row r="108" spans="1:7">
      <c r="A108" s="5"/>
      <c r="D108" s="360"/>
      <c r="E108" s="36"/>
      <c r="F108" s="36"/>
      <c r="G108" s="36"/>
    </row>
    <row r="109" spans="1:7">
      <c r="A109" s="5"/>
      <c r="D109" s="360"/>
      <c r="E109" s="36"/>
      <c r="F109" s="36"/>
      <c r="G109" s="36"/>
    </row>
    <row r="110" spans="1:7">
      <c r="A110" s="5"/>
      <c r="D110" s="360"/>
      <c r="E110" s="36"/>
      <c r="F110" s="36"/>
      <c r="G110" s="36"/>
    </row>
    <row r="111" spans="1:7">
      <c r="A111" s="5"/>
    </row>
    <row r="112" spans="1:7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</sheetData>
  <mergeCells count="5">
    <mergeCell ref="F56:G56"/>
    <mergeCell ref="A2:G2"/>
    <mergeCell ref="C55:D55"/>
    <mergeCell ref="C56:D56"/>
    <mergeCell ref="E55:H55"/>
  </mergeCells>
  <pageMargins left="0.59055118110236227" right="0.59055118110236227" top="0.98425196850393704" bottom="0.59055118110236227" header="0" footer="0"/>
  <pageSetup paperSize="9" scale="95" orientation="landscape" r:id="rId1"/>
  <ignoredErrors>
    <ignoredError sqref="D25" formulaRange="1"/>
    <ignoredError sqref="D33" formula="1"/>
    <ignoredError sqref="G42 G31:G32 G35 G51:G53 G26 G50 G7:G8 G19:G20 G12:G18 G21 G23 G40:G41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</sheetPr>
  <dimension ref="A1:J198"/>
  <sheetViews>
    <sheetView view="pageBreakPreview" zoomScale="75" zoomScaleNormal="75" zoomScaleSheetLayoutView="75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H33" sqref="H33"/>
    </sheetView>
  </sheetViews>
  <sheetFormatPr defaultRowHeight="18.75"/>
  <cols>
    <col min="1" max="1" width="86.28515625" style="80" customWidth="1"/>
    <col min="2" max="2" width="13.5703125" style="81" customWidth="1"/>
    <col min="3" max="3" width="18.28515625" style="81" customWidth="1"/>
    <col min="4" max="4" width="17.7109375" style="81" customWidth="1"/>
    <col min="5" max="5" width="16.85546875" style="81" customWidth="1"/>
    <col min="6" max="6" width="17.7109375" style="81" customWidth="1"/>
    <col min="7" max="7" width="16.85546875" style="81" customWidth="1"/>
    <col min="8" max="8" width="15.7109375" style="81" customWidth="1"/>
    <col min="9" max="9" width="10" style="80" customWidth="1"/>
    <col min="10" max="10" width="9.5703125" style="80" customWidth="1"/>
    <col min="11" max="16384" width="9.140625" style="80"/>
  </cols>
  <sheetData>
    <row r="1" spans="1:8">
      <c r="H1" s="82" t="s">
        <v>170</v>
      </c>
    </row>
    <row r="2" spans="1:8" ht="22.5">
      <c r="A2" s="422" t="s">
        <v>72</v>
      </c>
      <c r="B2" s="422"/>
      <c r="C2" s="422"/>
      <c r="D2" s="422"/>
      <c r="E2" s="422"/>
      <c r="F2" s="422"/>
      <c r="G2" s="422"/>
      <c r="H2" s="422"/>
    </row>
    <row r="3" spans="1:8">
      <c r="A3" s="428" t="s">
        <v>186</v>
      </c>
      <c r="B3" s="428"/>
      <c r="C3" s="428"/>
      <c r="D3" s="428"/>
      <c r="E3" s="428"/>
      <c r="F3" s="428"/>
      <c r="G3" s="428"/>
      <c r="H3" s="428"/>
    </row>
    <row r="4" spans="1:8" ht="52.5" customHeight="1">
      <c r="A4" s="429" t="s">
        <v>100</v>
      </c>
      <c r="B4" s="430" t="s">
        <v>7</v>
      </c>
      <c r="C4" s="431" t="s">
        <v>163</v>
      </c>
      <c r="D4" s="431"/>
      <c r="E4" s="429" t="s">
        <v>298</v>
      </c>
      <c r="F4" s="429"/>
      <c r="G4" s="429"/>
      <c r="H4" s="429"/>
    </row>
    <row r="5" spans="1:8" ht="58.5" customHeight="1">
      <c r="A5" s="429"/>
      <c r="B5" s="430"/>
      <c r="C5" s="366" t="s">
        <v>276</v>
      </c>
      <c r="D5" s="366" t="s">
        <v>297</v>
      </c>
      <c r="E5" s="364" t="s">
        <v>94</v>
      </c>
      <c r="F5" s="83" t="s">
        <v>90</v>
      </c>
      <c r="G5" s="84" t="s">
        <v>97</v>
      </c>
      <c r="H5" s="84" t="s">
        <v>98</v>
      </c>
    </row>
    <row r="6" spans="1:8">
      <c r="A6" s="85">
        <v>1</v>
      </c>
      <c r="B6" s="86">
        <v>2</v>
      </c>
      <c r="C6" s="362">
        <v>3</v>
      </c>
      <c r="D6" s="363">
        <v>4</v>
      </c>
      <c r="E6" s="362">
        <v>5</v>
      </c>
      <c r="F6" s="86">
        <v>6</v>
      </c>
      <c r="G6" s="85">
        <v>7</v>
      </c>
      <c r="H6" s="86">
        <v>8</v>
      </c>
    </row>
    <row r="7" spans="1:8" ht="36" customHeight="1">
      <c r="A7" s="425" t="s">
        <v>71</v>
      </c>
      <c r="B7" s="425"/>
      <c r="C7" s="425"/>
      <c r="D7" s="425"/>
      <c r="E7" s="425"/>
      <c r="F7" s="425"/>
      <c r="G7" s="425"/>
      <c r="H7" s="425"/>
    </row>
    <row r="8" spans="1:8" ht="42.75" customHeight="1">
      <c r="A8" s="87" t="s">
        <v>36</v>
      </c>
      <c r="B8" s="88">
        <v>2000</v>
      </c>
      <c r="C8" s="368">
        <v>1532</v>
      </c>
      <c r="D8" s="368">
        <v>846</v>
      </c>
      <c r="E8" s="369">
        <v>593</v>
      </c>
      <c r="F8" s="89">
        <v>846</v>
      </c>
      <c r="G8" s="89" t="s">
        <v>16</v>
      </c>
      <c r="H8" s="90" t="s">
        <v>16</v>
      </c>
    </row>
    <row r="9" spans="1:8" ht="37.5">
      <c r="A9" s="91" t="s">
        <v>128</v>
      </c>
      <c r="B9" s="92">
        <v>2010</v>
      </c>
      <c r="C9" s="370">
        <f>SUM(C10:C10)</f>
        <v>0</v>
      </c>
      <c r="D9" s="370">
        <f>SUM(D10:D10)</f>
        <v>0</v>
      </c>
      <c r="E9" s="370">
        <f>SUM(E10:E10)</f>
        <v>0</v>
      </c>
      <c r="F9" s="93">
        <f>SUM(F10:F10)</f>
        <v>0</v>
      </c>
      <c r="G9" s="93">
        <f t="shared" ref="G9:G16" si="0">F9-E9</f>
        <v>0</v>
      </c>
      <c r="H9" s="248" t="e">
        <f t="shared" ref="H9:H42" si="1">(F9/E9)*100</f>
        <v>#DIV/0!</v>
      </c>
    </row>
    <row r="10" spans="1:8" ht="39.75" customHeight="1">
      <c r="A10" s="95" t="s">
        <v>230</v>
      </c>
      <c r="B10" s="92">
        <v>2011</v>
      </c>
      <c r="C10" s="371" t="s">
        <v>118</v>
      </c>
      <c r="D10" s="371" t="s">
        <v>118</v>
      </c>
      <c r="E10" s="371" t="s">
        <v>118</v>
      </c>
      <c r="F10" s="247" t="s">
        <v>118</v>
      </c>
      <c r="G10" s="249" t="e">
        <f t="shared" si="0"/>
        <v>#VALUE!</v>
      </c>
      <c r="H10" s="248" t="e">
        <f t="shared" si="1"/>
        <v>#VALUE!</v>
      </c>
    </row>
    <row r="11" spans="1:8" ht="31.5" customHeight="1">
      <c r="A11" s="95" t="s">
        <v>77</v>
      </c>
      <c r="B11" s="92">
        <v>2020</v>
      </c>
      <c r="C11" s="371"/>
      <c r="D11" s="371"/>
      <c r="E11" s="372"/>
      <c r="F11" s="247"/>
      <c r="G11" s="93">
        <f t="shared" si="0"/>
        <v>0</v>
      </c>
      <c r="H11" s="248" t="e">
        <f t="shared" si="1"/>
        <v>#DIV/0!</v>
      </c>
    </row>
    <row r="12" spans="1:8" ht="27.75" customHeight="1">
      <c r="A12" s="95" t="s">
        <v>42</v>
      </c>
      <c r="B12" s="92">
        <v>2030</v>
      </c>
      <c r="C12" s="371" t="s">
        <v>118</v>
      </c>
      <c r="D12" s="371" t="s">
        <v>118</v>
      </c>
      <c r="E12" s="372" t="s">
        <v>118</v>
      </c>
      <c r="F12" s="247" t="s">
        <v>118</v>
      </c>
      <c r="G12" s="249" t="e">
        <f t="shared" si="0"/>
        <v>#VALUE!</v>
      </c>
      <c r="H12" s="248" t="e">
        <f t="shared" si="1"/>
        <v>#VALUE!</v>
      </c>
    </row>
    <row r="13" spans="1:8" ht="31.5" customHeight="1">
      <c r="A13" s="95" t="s">
        <v>67</v>
      </c>
      <c r="B13" s="92">
        <v>2031</v>
      </c>
      <c r="C13" s="371" t="s">
        <v>118</v>
      </c>
      <c r="D13" s="371" t="s">
        <v>118</v>
      </c>
      <c r="E13" s="372" t="s">
        <v>118</v>
      </c>
      <c r="F13" s="247" t="s">
        <v>118</v>
      </c>
      <c r="G13" s="249" t="e">
        <f t="shared" si="0"/>
        <v>#VALUE!</v>
      </c>
      <c r="H13" s="248" t="e">
        <f t="shared" si="1"/>
        <v>#VALUE!</v>
      </c>
    </row>
    <row r="14" spans="1:8" ht="24.75" customHeight="1">
      <c r="A14" s="95" t="s">
        <v>13</v>
      </c>
      <c r="B14" s="92">
        <v>2040</v>
      </c>
      <c r="C14" s="371" t="s">
        <v>118</v>
      </c>
      <c r="D14" s="371" t="s">
        <v>118</v>
      </c>
      <c r="E14" s="372" t="s">
        <v>118</v>
      </c>
      <c r="F14" s="247" t="s">
        <v>118</v>
      </c>
      <c r="G14" s="249" t="e">
        <f t="shared" si="0"/>
        <v>#VALUE!</v>
      </c>
      <c r="H14" s="248" t="e">
        <f t="shared" si="1"/>
        <v>#VALUE!</v>
      </c>
    </row>
    <row r="15" spans="1:8" ht="31.5" customHeight="1">
      <c r="A15" s="95" t="s">
        <v>60</v>
      </c>
      <c r="B15" s="92">
        <v>2050</v>
      </c>
      <c r="C15" s="371" t="s">
        <v>118</v>
      </c>
      <c r="D15" s="371" t="s">
        <v>118</v>
      </c>
      <c r="E15" s="372" t="s">
        <v>118</v>
      </c>
      <c r="F15" s="247" t="s">
        <v>118</v>
      </c>
      <c r="G15" s="249" t="e">
        <f t="shared" si="0"/>
        <v>#VALUE!</v>
      </c>
      <c r="H15" s="248" t="e">
        <f t="shared" si="1"/>
        <v>#VALUE!</v>
      </c>
    </row>
    <row r="16" spans="1:8" ht="31.5" customHeight="1">
      <c r="A16" s="95" t="s">
        <v>61</v>
      </c>
      <c r="B16" s="92">
        <v>2060</v>
      </c>
      <c r="C16" s="371" t="s">
        <v>118</v>
      </c>
      <c r="D16" s="371" t="s">
        <v>118</v>
      </c>
      <c r="E16" s="372" t="s">
        <v>118</v>
      </c>
      <c r="F16" s="247" t="s">
        <v>118</v>
      </c>
      <c r="G16" s="249" t="e">
        <f t="shared" si="0"/>
        <v>#VALUE!</v>
      </c>
      <c r="H16" s="248" t="e">
        <f t="shared" si="1"/>
        <v>#VALUE!</v>
      </c>
    </row>
    <row r="17" spans="1:8" ht="45.75" customHeight="1">
      <c r="A17" s="87" t="s">
        <v>37</v>
      </c>
      <c r="B17" s="88">
        <v>2070</v>
      </c>
      <c r="C17" s="368">
        <f>SUM(C8,C9,C11,C12,C14,C15,C16)+'I. Фін результат'!C79+1</f>
        <v>-347</v>
      </c>
      <c r="D17" s="368">
        <f>SUM(D8,D9,D11,D12,D14,D15,D16)+'I. Фін результат'!D79</f>
        <v>1566</v>
      </c>
      <c r="E17" s="368">
        <f>SUM(E8,E9,E11,E12,E14,E15,E16)+'I. Фін результат'!E79</f>
        <v>593</v>
      </c>
      <c r="F17" s="89">
        <f>SUM(F8,F9,F11,F12,F14,F15,F16)+'I. Фін результат'!F79</f>
        <v>1566</v>
      </c>
      <c r="G17" s="89" t="s">
        <v>16</v>
      </c>
      <c r="H17" s="90" t="s">
        <v>16</v>
      </c>
    </row>
    <row r="18" spans="1:8" ht="36.75" customHeight="1">
      <c r="A18" s="425" t="s">
        <v>174</v>
      </c>
      <c r="B18" s="425"/>
      <c r="C18" s="425"/>
      <c r="D18" s="425"/>
      <c r="E18" s="425"/>
      <c r="F18" s="425"/>
      <c r="G18" s="425"/>
      <c r="H18" s="425"/>
    </row>
    <row r="19" spans="1:8" ht="44.25" customHeight="1">
      <c r="A19" s="87" t="s">
        <v>175</v>
      </c>
      <c r="B19" s="88">
        <v>2110</v>
      </c>
      <c r="C19" s="368">
        <f>SUM(C20:C26)</f>
        <v>604</v>
      </c>
      <c r="D19" s="368">
        <f>SUM(D20:D26)</f>
        <v>707</v>
      </c>
      <c r="E19" s="369">
        <f>SUM(E20:E26)</f>
        <v>799</v>
      </c>
      <c r="F19" s="89">
        <f>SUM(F20:F26)</f>
        <v>707</v>
      </c>
      <c r="G19" s="89">
        <f>F19-E19</f>
        <v>-92</v>
      </c>
      <c r="H19" s="90">
        <f t="shared" si="1"/>
        <v>88.485607008760951</v>
      </c>
    </row>
    <row r="20" spans="1:8" ht="33" customHeight="1">
      <c r="A20" s="95" t="s">
        <v>142</v>
      </c>
      <c r="B20" s="92">
        <v>2111</v>
      </c>
      <c r="C20" s="370">
        <v>452</v>
      </c>
      <c r="D20" s="370">
        <v>548</v>
      </c>
      <c r="E20" s="373">
        <v>615</v>
      </c>
      <c r="F20" s="93">
        <v>548</v>
      </c>
      <c r="G20" s="93">
        <f>F20-E20</f>
        <v>-67</v>
      </c>
      <c r="H20" s="94">
        <f t="shared" si="1"/>
        <v>89.105691056910572</v>
      </c>
    </row>
    <row r="21" spans="1:8" ht="45.75" customHeight="1">
      <c r="A21" s="95" t="s">
        <v>143</v>
      </c>
      <c r="B21" s="92">
        <v>2112</v>
      </c>
      <c r="C21" s="371" t="s">
        <v>118</v>
      </c>
      <c r="D21" s="371" t="s">
        <v>118</v>
      </c>
      <c r="E21" s="372" t="s">
        <v>118</v>
      </c>
      <c r="F21" s="247" t="s">
        <v>118</v>
      </c>
      <c r="G21" s="249" t="e">
        <f>F21-E21</f>
        <v>#VALUE!</v>
      </c>
      <c r="H21" s="248" t="e">
        <f t="shared" si="1"/>
        <v>#VALUE!</v>
      </c>
    </row>
    <row r="22" spans="1:8" ht="25.5" customHeight="1">
      <c r="A22" s="95" t="s">
        <v>51</v>
      </c>
      <c r="B22" s="92">
        <v>2113</v>
      </c>
      <c r="C22" s="370"/>
      <c r="D22" s="370"/>
      <c r="E22" s="373"/>
      <c r="F22" s="93"/>
      <c r="G22" s="93">
        <f>F22-E22</f>
        <v>0</v>
      </c>
      <c r="H22" s="248" t="e">
        <f t="shared" si="1"/>
        <v>#DIV/0!</v>
      </c>
    </row>
    <row r="23" spans="1:8" ht="25.5" customHeight="1">
      <c r="A23" s="95" t="s">
        <v>56</v>
      </c>
      <c r="B23" s="92">
        <v>2114</v>
      </c>
      <c r="C23" s="370"/>
      <c r="D23" s="370"/>
      <c r="E23" s="373"/>
      <c r="F23" s="93"/>
      <c r="G23" s="93">
        <f t="shared" ref="G23:G43" si="2">F23-E23</f>
        <v>0</v>
      </c>
      <c r="H23" s="248" t="e">
        <f t="shared" si="1"/>
        <v>#DIV/0!</v>
      </c>
    </row>
    <row r="24" spans="1:8" ht="25.5" customHeight="1">
      <c r="A24" s="95" t="s">
        <v>151</v>
      </c>
      <c r="B24" s="92">
        <v>2115</v>
      </c>
      <c r="C24" s="370"/>
      <c r="D24" s="370"/>
      <c r="E24" s="373"/>
      <c r="F24" s="93"/>
      <c r="G24" s="93">
        <f t="shared" si="2"/>
        <v>0</v>
      </c>
      <c r="H24" s="248" t="e">
        <f t="shared" si="1"/>
        <v>#DIV/0!</v>
      </c>
    </row>
    <row r="25" spans="1:8" ht="25.5" customHeight="1">
      <c r="A25" s="95" t="s">
        <v>182</v>
      </c>
      <c r="B25" s="92">
        <v>2116</v>
      </c>
      <c r="C25" s="370">
        <v>152</v>
      </c>
      <c r="D25" s="370">
        <v>159</v>
      </c>
      <c r="E25" s="373">
        <v>184</v>
      </c>
      <c r="F25" s="93">
        <v>159</v>
      </c>
      <c r="G25" s="93">
        <f t="shared" si="2"/>
        <v>-25</v>
      </c>
      <c r="H25" s="94">
        <f t="shared" si="1"/>
        <v>86.41304347826086</v>
      </c>
    </row>
    <row r="26" spans="1:8" ht="29.25" customHeight="1">
      <c r="A26" s="95" t="s">
        <v>144</v>
      </c>
      <c r="B26" s="92">
        <v>2117</v>
      </c>
      <c r="C26" s="370"/>
      <c r="D26" s="370"/>
      <c r="E26" s="373"/>
      <c r="F26" s="93"/>
      <c r="G26" s="93">
        <f t="shared" si="2"/>
        <v>0</v>
      </c>
      <c r="H26" s="248" t="e">
        <f t="shared" si="1"/>
        <v>#DIV/0!</v>
      </c>
    </row>
    <row r="27" spans="1:8" ht="44.25" customHeight="1">
      <c r="A27" s="87" t="s">
        <v>185</v>
      </c>
      <c r="B27" s="96">
        <v>2120</v>
      </c>
      <c r="C27" s="368">
        <f t="shared" ref="C27" si="3">SUM(C28:C35)</f>
        <v>1855</v>
      </c>
      <c r="D27" s="368">
        <f t="shared" ref="D27:F27" si="4">SUM(D28:D35)</f>
        <v>1930</v>
      </c>
      <c r="E27" s="369">
        <f t="shared" si="4"/>
        <v>2224</v>
      </c>
      <c r="F27" s="89">
        <f t="shared" si="4"/>
        <v>1930</v>
      </c>
      <c r="G27" s="89">
        <f t="shared" ref="G27:G29" si="5">F27-E27</f>
        <v>-294</v>
      </c>
      <c r="H27" s="90">
        <f t="shared" ref="H27:H29" si="6">(F27/E27)*100</f>
        <v>86.780575539568346</v>
      </c>
    </row>
    <row r="28" spans="1:8" ht="27" customHeight="1">
      <c r="A28" s="91" t="s">
        <v>129</v>
      </c>
      <c r="B28" s="97">
        <v>2121</v>
      </c>
      <c r="C28" s="370">
        <v>0</v>
      </c>
      <c r="D28" s="370">
        <v>0</v>
      </c>
      <c r="E28" s="373">
        <v>0</v>
      </c>
      <c r="F28" s="93">
        <v>0</v>
      </c>
      <c r="G28" s="93">
        <f t="shared" si="5"/>
        <v>0</v>
      </c>
      <c r="H28" s="248" t="e">
        <f t="shared" si="6"/>
        <v>#DIV/0!</v>
      </c>
    </row>
    <row r="29" spans="1:8" ht="25.5" customHeight="1">
      <c r="A29" s="95" t="s">
        <v>50</v>
      </c>
      <c r="B29" s="92">
        <v>2122</v>
      </c>
      <c r="C29" s="370">
        <v>1828</v>
      </c>
      <c r="D29" s="370">
        <v>1902</v>
      </c>
      <c r="E29" s="373">
        <v>2198</v>
      </c>
      <c r="F29" s="93">
        <v>1902</v>
      </c>
      <c r="G29" s="93">
        <f t="shared" si="5"/>
        <v>-296</v>
      </c>
      <c r="H29" s="94">
        <f t="shared" si="6"/>
        <v>86.533212010919016</v>
      </c>
    </row>
    <row r="30" spans="1:8" ht="25.5" customHeight="1">
      <c r="A30" s="95" t="s">
        <v>51</v>
      </c>
      <c r="B30" s="92">
        <v>2123</v>
      </c>
      <c r="C30" s="370"/>
      <c r="D30" s="370"/>
      <c r="E30" s="373"/>
      <c r="F30" s="93"/>
      <c r="G30" s="93"/>
      <c r="H30" s="248" t="e">
        <f t="shared" si="1"/>
        <v>#DIV/0!</v>
      </c>
    </row>
    <row r="31" spans="1:8" ht="25.5" customHeight="1">
      <c r="A31" s="95" t="s">
        <v>145</v>
      </c>
      <c r="B31" s="92">
        <v>2124</v>
      </c>
      <c r="C31" s="370">
        <v>27</v>
      </c>
      <c r="D31" s="370">
        <v>28</v>
      </c>
      <c r="E31" s="373">
        <v>26</v>
      </c>
      <c r="F31" s="93">
        <v>28</v>
      </c>
      <c r="G31" s="93">
        <f t="shared" ref="G31" si="7">F31-E31</f>
        <v>2</v>
      </c>
      <c r="H31" s="94">
        <f t="shared" si="1"/>
        <v>107.69230769230769</v>
      </c>
    </row>
    <row r="32" spans="1:8" ht="25.5" customHeight="1">
      <c r="A32" s="95" t="s">
        <v>146</v>
      </c>
      <c r="B32" s="92">
        <v>2125</v>
      </c>
      <c r="C32" s="370"/>
      <c r="D32" s="370"/>
      <c r="E32" s="373"/>
      <c r="F32" s="93"/>
      <c r="G32" s="93"/>
      <c r="H32" s="248" t="e">
        <f t="shared" si="1"/>
        <v>#DIV/0!</v>
      </c>
    </row>
    <row r="33" spans="1:8" ht="59.25" customHeight="1">
      <c r="A33" s="95" t="s">
        <v>231</v>
      </c>
      <c r="B33" s="92">
        <v>2126</v>
      </c>
      <c r="C33" s="370">
        <v>0</v>
      </c>
      <c r="D33" s="370">
        <v>0</v>
      </c>
      <c r="E33" s="373">
        <v>0</v>
      </c>
      <c r="F33" s="93">
        <v>0</v>
      </c>
      <c r="G33" s="93">
        <f t="shared" ref="G33" si="8">F33-E33</f>
        <v>0</v>
      </c>
      <c r="H33" s="248" t="e">
        <f t="shared" si="1"/>
        <v>#DIV/0!</v>
      </c>
    </row>
    <row r="34" spans="1:8" ht="25.5" customHeight="1">
      <c r="A34" s="95" t="s">
        <v>151</v>
      </c>
      <c r="B34" s="92">
        <v>2127</v>
      </c>
      <c r="C34" s="370"/>
      <c r="D34" s="370"/>
      <c r="E34" s="373"/>
      <c r="F34" s="93"/>
      <c r="G34" s="93"/>
      <c r="H34" s="248" t="e">
        <f t="shared" si="1"/>
        <v>#DIV/0!</v>
      </c>
    </row>
    <row r="35" spans="1:8" ht="25.5" customHeight="1">
      <c r="A35" s="95" t="s">
        <v>144</v>
      </c>
      <c r="B35" s="92">
        <v>2128</v>
      </c>
      <c r="C35" s="370"/>
      <c r="D35" s="370"/>
      <c r="E35" s="373"/>
      <c r="F35" s="93"/>
      <c r="G35" s="93">
        <f t="shared" si="2"/>
        <v>0</v>
      </c>
      <c r="H35" s="248" t="e">
        <f t="shared" si="1"/>
        <v>#DIV/0!</v>
      </c>
    </row>
    <row r="36" spans="1:8" ht="34.5" customHeight="1">
      <c r="A36" s="87" t="s">
        <v>206</v>
      </c>
      <c r="B36" s="96">
        <v>2130</v>
      </c>
      <c r="C36" s="368">
        <f>SUM(C37:C39)</f>
        <v>2234</v>
      </c>
      <c r="D36" s="368">
        <f>SUM(D37:D39)</f>
        <v>2325</v>
      </c>
      <c r="E36" s="369">
        <f>SUM(E37:E39)</f>
        <v>2686</v>
      </c>
      <c r="F36" s="89">
        <f>SUM(F37:F39)</f>
        <v>2325</v>
      </c>
      <c r="G36" s="89">
        <f t="shared" si="2"/>
        <v>-361</v>
      </c>
      <c r="H36" s="90">
        <f t="shared" si="1"/>
        <v>86.559940431868952</v>
      </c>
    </row>
    <row r="37" spans="1:8" ht="25.5" customHeight="1">
      <c r="A37" s="95" t="s">
        <v>147</v>
      </c>
      <c r="B37" s="92">
        <v>2131</v>
      </c>
      <c r="C37" s="370"/>
      <c r="D37" s="370"/>
      <c r="E37" s="373"/>
      <c r="F37" s="93"/>
      <c r="G37" s="93">
        <f t="shared" si="2"/>
        <v>0</v>
      </c>
      <c r="H37" s="248" t="e">
        <f t="shared" si="1"/>
        <v>#DIV/0!</v>
      </c>
    </row>
    <row r="38" spans="1:8" ht="25.5" customHeight="1">
      <c r="A38" s="95" t="s">
        <v>148</v>
      </c>
      <c r="B38" s="92">
        <v>2132</v>
      </c>
      <c r="C38" s="370">
        <v>2234</v>
      </c>
      <c r="D38" s="370">
        <v>2325</v>
      </c>
      <c r="E38" s="373">
        <v>2686</v>
      </c>
      <c r="F38" s="93">
        <v>2325</v>
      </c>
      <c r="G38" s="93">
        <f t="shared" si="2"/>
        <v>-361</v>
      </c>
      <c r="H38" s="94">
        <f t="shared" si="1"/>
        <v>86.559940431868952</v>
      </c>
    </row>
    <row r="39" spans="1:8" ht="25.5" customHeight="1">
      <c r="A39" s="95" t="s">
        <v>149</v>
      </c>
      <c r="B39" s="92">
        <v>2133</v>
      </c>
      <c r="C39" s="370"/>
      <c r="D39" s="370"/>
      <c r="E39" s="373"/>
      <c r="F39" s="93"/>
      <c r="G39" s="93"/>
      <c r="H39" s="248" t="e">
        <f t="shared" si="1"/>
        <v>#DIV/0!</v>
      </c>
    </row>
    <row r="40" spans="1:8" ht="34.5" customHeight="1">
      <c r="A40" s="87" t="s">
        <v>150</v>
      </c>
      <c r="B40" s="96">
        <v>2140</v>
      </c>
      <c r="C40" s="368">
        <f>SUM(C41:C42)</f>
        <v>0</v>
      </c>
      <c r="D40" s="368">
        <f>SUM(D41:D42)</f>
        <v>0</v>
      </c>
      <c r="E40" s="369">
        <f>SUM(E41:E42)</f>
        <v>0</v>
      </c>
      <c r="F40" s="89">
        <f>SUM(F41:F42)</f>
        <v>0</v>
      </c>
      <c r="G40" s="89"/>
      <c r="H40" s="284" t="e">
        <f t="shared" si="1"/>
        <v>#DIV/0!</v>
      </c>
    </row>
    <row r="41" spans="1:8" ht="48" customHeight="1">
      <c r="A41" s="91" t="s">
        <v>68</v>
      </c>
      <c r="B41" s="97">
        <v>2141</v>
      </c>
      <c r="C41" s="370"/>
      <c r="D41" s="370"/>
      <c r="E41" s="373"/>
      <c r="F41" s="93"/>
      <c r="G41" s="93"/>
      <c r="H41" s="248" t="e">
        <f t="shared" si="1"/>
        <v>#DIV/0!</v>
      </c>
    </row>
    <row r="42" spans="1:8" ht="32.25" customHeight="1">
      <c r="A42" s="95" t="s">
        <v>233</v>
      </c>
      <c r="B42" s="92">
        <v>2142</v>
      </c>
      <c r="C42" s="370"/>
      <c r="D42" s="370"/>
      <c r="E42" s="373"/>
      <c r="F42" s="93"/>
      <c r="G42" s="93">
        <f t="shared" si="2"/>
        <v>0</v>
      </c>
      <c r="H42" s="248" t="e">
        <f t="shared" si="1"/>
        <v>#DIV/0!</v>
      </c>
    </row>
    <row r="43" spans="1:8" ht="34.5" customHeight="1">
      <c r="A43" s="87" t="s">
        <v>167</v>
      </c>
      <c r="B43" s="96">
        <v>2200</v>
      </c>
      <c r="C43" s="368">
        <f>SUM(C19,C27,C36,C40)</f>
        <v>4693</v>
      </c>
      <c r="D43" s="368">
        <f>SUM(D19,D27,D36,D40)</f>
        <v>4962</v>
      </c>
      <c r="E43" s="369">
        <f>SUM(E19,E27,E36,E40)</f>
        <v>5709</v>
      </c>
      <c r="F43" s="89">
        <f>SUM(F19,F27,F36,F40)</f>
        <v>4962</v>
      </c>
      <c r="G43" s="89">
        <f t="shared" si="2"/>
        <v>-747</v>
      </c>
      <c r="H43" s="90">
        <f>(F43/E43)*100</f>
        <v>86.915396741986342</v>
      </c>
    </row>
    <row r="44" spans="1:8" s="100" customFormat="1">
      <c r="A44" s="98"/>
      <c r="B44" s="99"/>
      <c r="C44" s="81"/>
      <c r="D44" s="81"/>
      <c r="E44" s="81"/>
      <c r="F44" s="99"/>
      <c r="G44" s="99"/>
      <c r="H44" s="99"/>
    </row>
    <row r="45" spans="1:8" s="100" customFormat="1">
      <c r="A45" s="98"/>
      <c r="B45" s="99"/>
      <c r="C45" s="81"/>
      <c r="D45" s="81"/>
      <c r="E45" s="81"/>
      <c r="F45" s="99"/>
      <c r="G45" s="99"/>
      <c r="H45" s="99"/>
    </row>
    <row r="46" spans="1:8" s="100" customFormat="1">
      <c r="A46" s="98"/>
      <c r="B46" s="99"/>
      <c r="C46" s="81"/>
      <c r="D46" s="81"/>
      <c r="E46" s="81"/>
      <c r="F46" s="99"/>
      <c r="G46" s="99"/>
      <c r="H46" s="99"/>
    </row>
    <row r="47" spans="1:8" s="67" customFormat="1" ht="27.75" customHeight="1">
      <c r="A47" s="74" t="s">
        <v>237</v>
      </c>
      <c r="B47" s="102"/>
      <c r="C47" s="426" t="s">
        <v>88</v>
      </c>
      <c r="D47" s="426"/>
      <c r="E47" s="374"/>
      <c r="F47" s="427" t="s">
        <v>318</v>
      </c>
      <c r="G47" s="427"/>
      <c r="H47" s="427"/>
    </row>
    <row r="48" spans="1:8" s="73" customFormat="1">
      <c r="A48" s="75" t="s">
        <v>179</v>
      </c>
      <c r="B48" s="76"/>
      <c r="C48" s="423" t="s">
        <v>184</v>
      </c>
      <c r="D48" s="423"/>
      <c r="E48" s="166"/>
      <c r="F48" s="424" t="s">
        <v>183</v>
      </c>
      <c r="G48" s="424"/>
      <c r="H48" s="424"/>
    </row>
    <row r="49" spans="1:10" s="81" customFormat="1">
      <c r="A49" s="103"/>
      <c r="B49" s="99"/>
      <c r="F49" s="99"/>
      <c r="G49" s="99"/>
      <c r="H49" s="99"/>
      <c r="I49" s="80"/>
      <c r="J49" s="80"/>
    </row>
    <row r="50" spans="1:10" s="81" customFormat="1">
      <c r="A50" s="103"/>
      <c r="B50" s="99"/>
      <c r="F50" s="99"/>
      <c r="G50" s="99"/>
      <c r="H50" s="99"/>
      <c r="I50" s="80"/>
      <c r="J50" s="80"/>
    </row>
    <row r="51" spans="1:10" s="81" customFormat="1">
      <c r="A51" s="103"/>
      <c r="B51" s="99"/>
      <c r="F51" s="99"/>
      <c r="G51" s="99"/>
      <c r="H51" s="99"/>
      <c r="I51" s="80"/>
      <c r="J51" s="80"/>
    </row>
    <row r="52" spans="1:10" s="81" customFormat="1">
      <c r="A52" s="103"/>
      <c r="B52" s="99"/>
      <c r="F52" s="99"/>
      <c r="G52" s="99"/>
      <c r="H52" s="99"/>
      <c r="I52" s="80"/>
      <c r="J52" s="80"/>
    </row>
    <row r="53" spans="1:10" s="81" customFormat="1">
      <c r="A53" s="103"/>
      <c r="B53" s="99"/>
      <c r="F53" s="99"/>
      <c r="G53" s="99"/>
      <c r="H53" s="99"/>
      <c r="I53" s="80"/>
      <c r="J53" s="80"/>
    </row>
    <row r="54" spans="1:10" s="81" customFormat="1">
      <c r="A54" s="103"/>
      <c r="B54" s="99"/>
      <c r="F54" s="99"/>
      <c r="G54" s="99"/>
      <c r="H54" s="99"/>
      <c r="I54" s="80"/>
      <c r="J54" s="80"/>
    </row>
    <row r="55" spans="1:10" s="81" customFormat="1">
      <c r="A55" s="103"/>
      <c r="B55" s="99"/>
      <c r="F55" s="99"/>
      <c r="G55" s="99"/>
      <c r="H55" s="99"/>
      <c r="I55" s="80"/>
      <c r="J55" s="80"/>
    </row>
    <row r="56" spans="1:10" s="81" customFormat="1">
      <c r="A56" s="103"/>
      <c r="B56" s="99"/>
      <c r="F56" s="99"/>
      <c r="G56" s="99"/>
      <c r="H56" s="99"/>
      <c r="I56" s="80"/>
      <c r="J56" s="80"/>
    </row>
    <row r="57" spans="1:10" s="81" customFormat="1">
      <c r="A57" s="103"/>
      <c r="B57" s="99"/>
      <c r="F57" s="99"/>
      <c r="G57" s="99"/>
      <c r="H57" s="99"/>
      <c r="I57" s="80"/>
      <c r="J57" s="80"/>
    </row>
    <row r="58" spans="1:10" s="81" customFormat="1">
      <c r="A58" s="103"/>
      <c r="B58" s="99"/>
      <c r="F58" s="99"/>
      <c r="G58" s="99"/>
      <c r="H58" s="99"/>
      <c r="I58" s="80"/>
      <c r="J58" s="80"/>
    </row>
    <row r="59" spans="1:10" s="81" customFormat="1">
      <c r="A59" s="103"/>
      <c r="B59" s="99"/>
      <c r="F59" s="99"/>
      <c r="G59" s="99"/>
      <c r="H59" s="99"/>
      <c r="I59" s="80"/>
      <c r="J59" s="80"/>
    </row>
    <row r="60" spans="1:10" s="81" customFormat="1">
      <c r="A60" s="103"/>
      <c r="B60" s="99"/>
      <c r="F60" s="99"/>
      <c r="G60" s="99"/>
      <c r="H60" s="99"/>
      <c r="I60" s="80"/>
      <c r="J60" s="80"/>
    </row>
    <row r="61" spans="1:10" s="81" customFormat="1">
      <c r="A61" s="103"/>
      <c r="B61" s="99"/>
      <c r="F61" s="99"/>
      <c r="G61" s="99"/>
      <c r="H61" s="99"/>
      <c r="I61" s="80"/>
      <c r="J61" s="80"/>
    </row>
    <row r="62" spans="1:10" s="81" customFormat="1">
      <c r="A62" s="103"/>
      <c r="B62" s="99"/>
      <c r="F62" s="99"/>
      <c r="G62" s="99"/>
      <c r="H62" s="99"/>
      <c r="I62" s="80"/>
      <c r="J62" s="80"/>
    </row>
    <row r="63" spans="1:10" s="81" customFormat="1">
      <c r="A63" s="103"/>
      <c r="B63" s="99"/>
      <c r="F63" s="99"/>
      <c r="G63" s="99"/>
      <c r="H63" s="99"/>
      <c r="I63" s="80"/>
      <c r="J63" s="80"/>
    </row>
    <row r="64" spans="1:10" s="81" customFormat="1">
      <c r="A64" s="103"/>
      <c r="B64" s="99"/>
      <c r="F64" s="99"/>
      <c r="G64" s="99"/>
      <c r="H64" s="99"/>
      <c r="I64" s="80"/>
      <c r="J64" s="80"/>
    </row>
    <row r="65" spans="1:10" s="81" customFormat="1">
      <c r="A65" s="103"/>
      <c r="B65" s="99"/>
      <c r="F65" s="99"/>
      <c r="G65" s="99"/>
      <c r="H65" s="99"/>
      <c r="I65" s="80"/>
      <c r="J65" s="80"/>
    </row>
    <row r="66" spans="1:10" s="81" customFormat="1">
      <c r="A66" s="103"/>
      <c r="B66" s="99"/>
      <c r="F66" s="99"/>
      <c r="G66" s="99"/>
      <c r="H66" s="99"/>
      <c r="I66" s="80"/>
      <c r="J66" s="80"/>
    </row>
    <row r="67" spans="1:10" s="81" customFormat="1">
      <c r="A67" s="103"/>
      <c r="B67" s="99"/>
      <c r="F67" s="99"/>
      <c r="G67" s="99"/>
      <c r="H67" s="99"/>
      <c r="I67" s="80"/>
      <c r="J67" s="80"/>
    </row>
    <row r="68" spans="1:10" s="81" customFormat="1">
      <c r="A68" s="103"/>
      <c r="B68" s="99"/>
      <c r="F68" s="99"/>
      <c r="G68" s="99"/>
      <c r="H68" s="99"/>
      <c r="I68" s="80"/>
      <c r="J68" s="80"/>
    </row>
    <row r="69" spans="1:10" s="81" customFormat="1">
      <c r="A69" s="103"/>
      <c r="B69" s="99"/>
      <c r="F69" s="99"/>
      <c r="G69" s="99"/>
      <c r="H69" s="99"/>
      <c r="I69" s="80"/>
      <c r="J69" s="80"/>
    </row>
    <row r="70" spans="1:10" s="81" customFormat="1">
      <c r="A70" s="103"/>
      <c r="B70" s="99"/>
      <c r="F70" s="99"/>
      <c r="G70" s="99"/>
      <c r="H70" s="99"/>
      <c r="I70" s="80"/>
      <c r="J70" s="80"/>
    </row>
    <row r="71" spans="1:10" s="81" customFormat="1">
      <c r="A71" s="103"/>
      <c r="B71" s="99"/>
      <c r="F71" s="99"/>
      <c r="G71" s="99"/>
      <c r="H71" s="99"/>
      <c r="I71" s="80"/>
      <c r="J71" s="80"/>
    </row>
    <row r="72" spans="1:10" s="81" customFormat="1">
      <c r="A72" s="103"/>
      <c r="B72" s="99"/>
      <c r="F72" s="99"/>
      <c r="G72" s="99"/>
      <c r="H72" s="99"/>
      <c r="I72" s="80"/>
      <c r="J72" s="80"/>
    </row>
    <row r="73" spans="1:10" s="81" customFormat="1">
      <c r="A73" s="103"/>
      <c r="B73" s="99"/>
      <c r="F73" s="99"/>
      <c r="G73" s="99"/>
      <c r="H73" s="99"/>
      <c r="I73" s="80"/>
      <c r="J73" s="80"/>
    </row>
    <row r="74" spans="1:10" s="81" customFormat="1">
      <c r="A74" s="103"/>
      <c r="B74" s="99"/>
      <c r="F74" s="99"/>
      <c r="G74" s="99"/>
      <c r="H74" s="99"/>
      <c r="I74" s="80"/>
      <c r="J74" s="80"/>
    </row>
    <row r="75" spans="1:10" s="81" customFormat="1">
      <c r="A75" s="103"/>
      <c r="B75" s="99"/>
      <c r="F75" s="99"/>
      <c r="G75" s="99"/>
      <c r="H75" s="99"/>
      <c r="I75" s="80"/>
      <c r="J75" s="80"/>
    </row>
    <row r="76" spans="1:10" s="81" customFormat="1">
      <c r="A76" s="103"/>
      <c r="B76" s="99"/>
      <c r="F76" s="99"/>
      <c r="G76" s="99"/>
      <c r="H76" s="99"/>
      <c r="I76" s="80"/>
      <c r="J76" s="80"/>
    </row>
    <row r="77" spans="1:10" s="81" customFormat="1">
      <c r="A77" s="103"/>
      <c r="B77" s="99"/>
      <c r="F77" s="99"/>
      <c r="G77" s="99"/>
      <c r="H77" s="99"/>
      <c r="I77" s="80"/>
      <c r="J77" s="80"/>
    </row>
    <row r="78" spans="1:10" s="81" customFormat="1">
      <c r="A78" s="103"/>
      <c r="B78" s="99"/>
      <c r="F78" s="99"/>
      <c r="G78" s="99"/>
      <c r="H78" s="99"/>
      <c r="I78" s="80"/>
      <c r="J78" s="80"/>
    </row>
    <row r="79" spans="1:10" s="81" customFormat="1">
      <c r="A79" s="103"/>
      <c r="B79" s="99"/>
      <c r="F79" s="99"/>
      <c r="G79" s="99"/>
      <c r="H79" s="99"/>
      <c r="I79" s="80"/>
      <c r="J79" s="80"/>
    </row>
    <row r="80" spans="1:10" s="81" customFormat="1">
      <c r="A80" s="103"/>
      <c r="B80" s="99"/>
      <c r="F80" s="99"/>
      <c r="G80" s="99"/>
      <c r="H80" s="99"/>
      <c r="I80" s="80"/>
      <c r="J80" s="80"/>
    </row>
    <row r="81" spans="1:10" s="81" customFormat="1">
      <c r="A81" s="103"/>
      <c r="B81" s="99"/>
      <c r="F81" s="99"/>
      <c r="G81" s="99"/>
      <c r="H81" s="99"/>
      <c r="I81" s="80"/>
      <c r="J81" s="80"/>
    </row>
    <row r="82" spans="1:10" s="81" customFormat="1">
      <c r="A82" s="103"/>
      <c r="B82" s="99"/>
      <c r="F82" s="99"/>
      <c r="G82" s="99"/>
      <c r="H82" s="99"/>
      <c r="I82" s="80"/>
      <c r="J82" s="80"/>
    </row>
    <row r="83" spans="1:10" s="81" customFormat="1">
      <c r="A83" s="103"/>
      <c r="B83" s="99"/>
      <c r="F83" s="99"/>
      <c r="G83" s="99"/>
      <c r="H83" s="99"/>
      <c r="I83" s="80"/>
      <c r="J83" s="80"/>
    </row>
    <row r="84" spans="1:10" s="81" customFormat="1">
      <c r="A84" s="103"/>
      <c r="B84" s="99"/>
      <c r="F84" s="99"/>
      <c r="G84" s="99"/>
      <c r="H84" s="99"/>
      <c r="I84" s="80"/>
      <c r="J84" s="80"/>
    </row>
    <row r="85" spans="1:10" s="81" customFormat="1">
      <c r="A85" s="103"/>
      <c r="B85" s="99"/>
      <c r="F85" s="99"/>
      <c r="G85" s="99"/>
      <c r="H85" s="99"/>
      <c r="I85" s="80"/>
      <c r="J85" s="80"/>
    </row>
    <row r="86" spans="1:10" s="81" customFormat="1">
      <c r="A86" s="103"/>
      <c r="B86" s="99"/>
      <c r="F86" s="99"/>
      <c r="G86" s="99"/>
      <c r="H86" s="99"/>
      <c r="I86" s="80"/>
      <c r="J86" s="80"/>
    </row>
    <row r="87" spans="1:10" s="81" customFormat="1">
      <c r="A87" s="103"/>
      <c r="B87" s="99"/>
      <c r="F87" s="99"/>
      <c r="G87" s="99"/>
      <c r="H87" s="99"/>
      <c r="I87" s="80"/>
      <c r="J87" s="80"/>
    </row>
    <row r="88" spans="1:10" s="81" customFormat="1">
      <c r="A88" s="103"/>
      <c r="B88" s="99"/>
      <c r="F88" s="99"/>
      <c r="G88" s="99"/>
      <c r="H88" s="99"/>
      <c r="I88" s="80"/>
      <c r="J88" s="80"/>
    </row>
    <row r="89" spans="1:10" s="81" customFormat="1">
      <c r="A89" s="103"/>
      <c r="B89" s="99"/>
      <c r="F89" s="99"/>
      <c r="G89" s="99"/>
      <c r="H89" s="99"/>
      <c r="I89" s="80"/>
      <c r="J89" s="80"/>
    </row>
    <row r="90" spans="1:10" s="81" customFormat="1">
      <c r="A90" s="103"/>
      <c r="B90" s="99"/>
      <c r="F90" s="99"/>
      <c r="G90" s="99"/>
      <c r="H90" s="99"/>
      <c r="I90" s="80"/>
      <c r="J90" s="80"/>
    </row>
    <row r="91" spans="1:10" s="81" customFormat="1">
      <c r="A91" s="103"/>
      <c r="B91" s="99"/>
      <c r="F91" s="99"/>
      <c r="G91" s="99"/>
      <c r="H91" s="99"/>
      <c r="I91" s="80"/>
      <c r="J91" s="80"/>
    </row>
    <row r="92" spans="1:10" s="81" customFormat="1">
      <c r="A92" s="103"/>
      <c r="B92" s="99"/>
      <c r="F92" s="99"/>
      <c r="G92" s="99"/>
      <c r="H92" s="99"/>
      <c r="I92" s="80"/>
      <c r="J92" s="80"/>
    </row>
    <row r="93" spans="1:10" s="81" customFormat="1">
      <c r="A93" s="103"/>
      <c r="B93" s="99"/>
      <c r="F93" s="99"/>
      <c r="G93" s="99"/>
      <c r="H93" s="99"/>
      <c r="I93" s="80"/>
      <c r="J93" s="80"/>
    </row>
    <row r="94" spans="1:10" s="81" customFormat="1">
      <c r="A94" s="103"/>
      <c r="B94" s="99"/>
      <c r="F94" s="99"/>
      <c r="G94" s="99"/>
      <c r="H94" s="99"/>
      <c r="I94" s="80"/>
      <c r="J94" s="80"/>
    </row>
    <row r="95" spans="1:10" s="81" customFormat="1">
      <c r="A95" s="103"/>
      <c r="B95" s="99"/>
      <c r="F95" s="99"/>
      <c r="G95" s="99"/>
      <c r="H95" s="99"/>
      <c r="I95" s="80"/>
      <c r="J95" s="80"/>
    </row>
    <row r="96" spans="1:10" s="81" customFormat="1">
      <c r="A96" s="103"/>
      <c r="B96" s="99"/>
      <c r="F96" s="99"/>
      <c r="G96" s="99"/>
      <c r="H96" s="99"/>
      <c r="I96" s="80"/>
      <c r="J96" s="80"/>
    </row>
    <row r="97" spans="1:10" s="81" customFormat="1">
      <c r="A97" s="103"/>
      <c r="B97" s="99"/>
      <c r="F97" s="99"/>
      <c r="G97" s="99"/>
      <c r="H97" s="99"/>
      <c r="I97" s="80"/>
      <c r="J97" s="80"/>
    </row>
    <row r="98" spans="1:10" s="81" customFormat="1">
      <c r="A98" s="103"/>
      <c r="B98" s="99"/>
      <c r="F98" s="99"/>
      <c r="G98" s="99"/>
      <c r="H98" s="99"/>
      <c r="I98" s="80"/>
      <c r="J98" s="80"/>
    </row>
    <row r="99" spans="1:10" s="81" customFormat="1">
      <c r="A99" s="103"/>
      <c r="B99" s="99"/>
      <c r="F99" s="99"/>
      <c r="G99" s="99"/>
      <c r="H99" s="99"/>
      <c r="I99" s="80"/>
      <c r="J99" s="80"/>
    </row>
    <row r="100" spans="1:10" s="81" customFormat="1">
      <c r="A100" s="103"/>
      <c r="B100" s="99"/>
      <c r="F100" s="99"/>
      <c r="G100" s="99"/>
      <c r="H100" s="99"/>
      <c r="I100" s="80"/>
      <c r="J100" s="80"/>
    </row>
    <row r="101" spans="1:10" s="81" customFormat="1">
      <c r="A101" s="103"/>
      <c r="B101" s="99"/>
      <c r="F101" s="99"/>
      <c r="G101" s="99"/>
      <c r="H101" s="99"/>
      <c r="I101" s="80"/>
      <c r="J101" s="80"/>
    </row>
    <row r="102" spans="1:10" s="81" customFormat="1">
      <c r="A102" s="103"/>
      <c r="B102" s="99"/>
      <c r="F102" s="99"/>
      <c r="G102" s="99"/>
      <c r="H102" s="99"/>
      <c r="I102" s="80"/>
      <c r="J102" s="80"/>
    </row>
    <row r="103" spans="1:10" s="81" customFormat="1">
      <c r="A103" s="103"/>
      <c r="B103" s="99"/>
      <c r="F103" s="99"/>
      <c r="G103" s="99"/>
      <c r="H103" s="99"/>
      <c r="I103" s="80"/>
      <c r="J103" s="80"/>
    </row>
    <row r="104" spans="1:10" s="81" customFormat="1">
      <c r="A104" s="103"/>
      <c r="B104" s="99"/>
      <c r="F104" s="99"/>
      <c r="G104" s="99"/>
      <c r="H104" s="99"/>
      <c r="I104" s="80"/>
      <c r="J104" s="80"/>
    </row>
    <row r="105" spans="1:10" s="81" customFormat="1">
      <c r="A105" s="103"/>
      <c r="B105" s="99"/>
      <c r="F105" s="99"/>
      <c r="G105" s="99"/>
      <c r="H105" s="99"/>
      <c r="I105" s="80"/>
      <c r="J105" s="80"/>
    </row>
    <row r="106" spans="1:10" s="81" customFormat="1">
      <c r="A106" s="103"/>
      <c r="B106" s="99"/>
      <c r="F106" s="99"/>
      <c r="G106" s="99"/>
      <c r="H106" s="99"/>
      <c r="I106" s="80"/>
      <c r="J106" s="80"/>
    </row>
    <row r="107" spans="1:10" s="81" customFormat="1">
      <c r="A107" s="103"/>
      <c r="B107" s="99"/>
      <c r="F107" s="99"/>
      <c r="G107" s="99"/>
      <c r="H107" s="99"/>
      <c r="I107" s="80"/>
      <c r="J107" s="80"/>
    </row>
    <row r="108" spans="1:10" s="81" customFormat="1">
      <c r="A108" s="103"/>
      <c r="B108" s="99"/>
      <c r="F108" s="99"/>
      <c r="G108" s="99"/>
      <c r="H108" s="99"/>
      <c r="I108" s="80"/>
      <c r="J108" s="80"/>
    </row>
    <row r="109" spans="1:10" s="81" customFormat="1">
      <c r="A109" s="103"/>
      <c r="B109" s="99"/>
      <c r="F109" s="99"/>
      <c r="G109" s="99"/>
      <c r="H109" s="99"/>
      <c r="I109" s="80"/>
      <c r="J109" s="80"/>
    </row>
    <row r="110" spans="1:10" s="81" customFormat="1">
      <c r="A110" s="103"/>
      <c r="B110" s="99"/>
      <c r="F110" s="99"/>
      <c r="G110" s="99"/>
      <c r="H110" s="99"/>
      <c r="I110" s="80"/>
      <c r="J110" s="80"/>
    </row>
    <row r="111" spans="1:10" s="81" customFormat="1">
      <c r="A111" s="103"/>
      <c r="B111" s="99"/>
      <c r="F111" s="99"/>
      <c r="G111" s="99"/>
      <c r="H111" s="99"/>
      <c r="I111" s="80"/>
      <c r="J111" s="80"/>
    </row>
    <row r="112" spans="1:10" s="81" customFormat="1">
      <c r="A112" s="103"/>
      <c r="B112" s="99"/>
      <c r="F112" s="99"/>
      <c r="G112" s="99"/>
      <c r="H112" s="99"/>
      <c r="I112" s="80"/>
      <c r="J112" s="80"/>
    </row>
    <row r="113" spans="1:10" s="81" customFormat="1">
      <c r="A113" s="103"/>
      <c r="B113" s="99"/>
      <c r="F113" s="99"/>
      <c r="G113" s="99"/>
      <c r="H113" s="99"/>
      <c r="I113" s="80"/>
      <c r="J113" s="80"/>
    </row>
    <row r="114" spans="1:10" s="81" customFormat="1">
      <c r="A114" s="104"/>
      <c r="I114" s="80"/>
      <c r="J114" s="80"/>
    </row>
    <row r="115" spans="1:10" s="81" customFormat="1">
      <c r="A115" s="104"/>
      <c r="I115" s="80"/>
      <c r="J115" s="80"/>
    </row>
    <row r="116" spans="1:10" s="81" customFormat="1">
      <c r="A116" s="104"/>
      <c r="I116" s="80"/>
      <c r="J116" s="80"/>
    </row>
    <row r="117" spans="1:10" s="81" customFormat="1">
      <c r="A117" s="104"/>
      <c r="I117" s="80"/>
      <c r="J117" s="80"/>
    </row>
    <row r="118" spans="1:10" s="81" customFormat="1">
      <c r="A118" s="104"/>
      <c r="I118" s="80"/>
      <c r="J118" s="80"/>
    </row>
    <row r="119" spans="1:10" s="81" customFormat="1">
      <c r="A119" s="104"/>
      <c r="I119" s="80"/>
      <c r="J119" s="80"/>
    </row>
    <row r="120" spans="1:10" s="81" customFormat="1">
      <c r="A120" s="104"/>
      <c r="I120" s="80"/>
      <c r="J120" s="80"/>
    </row>
    <row r="121" spans="1:10" s="81" customFormat="1">
      <c r="A121" s="104"/>
      <c r="I121" s="80"/>
      <c r="J121" s="80"/>
    </row>
    <row r="122" spans="1:10" s="81" customFormat="1">
      <c r="A122" s="104"/>
      <c r="I122" s="80"/>
      <c r="J122" s="80"/>
    </row>
    <row r="123" spans="1:10" s="81" customFormat="1">
      <c r="A123" s="104"/>
      <c r="I123" s="80"/>
      <c r="J123" s="80"/>
    </row>
    <row r="124" spans="1:10" s="81" customFormat="1">
      <c r="A124" s="104"/>
      <c r="I124" s="80"/>
      <c r="J124" s="80"/>
    </row>
    <row r="125" spans="1:10" s="81" customFormat="1">
      <c r="A125" s="104"/>
      <c r="I125" s="80"/>
      <c r="J125" s="80"/>
    </row>
    <row r="126" spans="1:10" s="81" customFormat="1">
      <c r="A126" s="104"/>
      <c r="I126" s="80"/>
      <c r="J126" s="80"/>
    </row>
    <row r="127" spans="1:10" s="81" customFormat="1">
      <c r="A127" s="104"/>
      <c r="I127" s="80"/>
      <c r="J127" s="80"/>
    </row>
    <row r="128" spans="1:10" s="81" customFormat="1">
      <c r="A128" s="104"/>
      <c r="I128" s="80"/>
      <c r="J128" s="80"/>
    </row>
    <row r="129" spans="1:10" s="81" customFormat="1">
      <c r="A129" s="104"/>
      <c r="I129" s="80"/>
      <c r="J129" s="80"/>
    </row>
    <row r="130" spans="1:10" s="81" customFormat="1">
      <c r="A130" s="104"/>
      <c r="I130" s="80"/>
      <c r="J130" s="80"/>
    </row>
    <row r="131" spans="1:10" s="81" customFormat="1">
      <c r="A131" s="104"/>
      <c r="I131" s="80"/>
      <c r="J131" s="80"/>
    </row>
    <row r="132" spans="1:10" s="81" customFormat="1">
      <c r="A132" s="104"/>
      <c r="I132" s="80"/>
      <c r="J132" s="80"/>
    </row>
    <row r="133" spans="1:10" s="81" customFormat="1">
      <c r="A133" s="104"/>
      <c r="I133" s="80"/>
      <c r="J133" s="80"/>
    </row>
    <row r="134" spans="1:10" s="81" customFormat="1">
      <c r="A134" s="104"/>
      <c r="I134" s="80"/>
      <c r="J134" s="80"/>
    </row>
    <row r="135" spans="1:10" s="81" customFormat="1">
      <c r="A135" s="104"/>
      <c r="I135" s="80"/>
      <c r="J135" s="80"/>
    </row>
    <row r="136" spans="1:10" s="81" customFormat="1">
      <c r="A136" s="104"/>
      <c r="I136" s="80"/>
      <c r="J136" s="80"/>
    </row>
    <row r="137" spans="1:10" s="81" customFormat="1">
      <c r="A137" s="104"/>
      <c r="I137" s="80"/>
      <c r="J137" s="80"/>
    </row>
    <row r="138" spans="1:10" s="81" customFormat="1">
      <c r="A138" s="104"/>
      <c r="I138" s="80"/>
      <c r="J138" s="80"/>
    </row>
    <row r="139" spans="1:10" s="81" customFormat="1">
      <c r="A139" s="104"/>
      <c r="I139" s="80"/>
      <c r="J139" s="80"/>
    </row>
    <row r="140" spans="1:10" s="81" customFormat="1">
      <c r="A140" s="104"/>
      <c r="I140" s="80"/>
      <c r="J140" s="80"/>
    </row>
    <row r="141" spans="1:10" s="81" customFormat="1">
      <c r="A141" s="104"/>
      <c r="I141" s="80"/>
      <c r="J141" s="80"/>
    </row>
    <row r="142" spans="1:10" s="81" customFormat="1">
      <c r="A142" s="104"/>
      <c r="I142" s="80"/>
      <c r="J142" s="80"/>
    </row>
    <row r="143" spans="1:10" s="81" customFormat="1">
      <c r="A143" s="104"/>
      <c r="I143" s="80"/>
      <c r="J143" s="80"/>
    </row>
    <row r="144" spans="1:10" s="81" customFormat="1">
      <c r="A144" s="104"/>
      <c r="I144" s="80"/>
      <c r="J144" s="80"/>
    </row>
    <row r="145" spans="1:10" s="81" customFormat="1">
      <c r="A145" s="104"/>
      <c r="I145" s="80"/>
      <c r="J145" s="80"/>
    </row>
    <row r="146" spans="1:10" s="81" customFormat="1">
      <c r="A146" s="104"/>
      <c r="I146" s="80"/>
      <c r="J146" s="80"/>
    </row>
    <row r="147" spans="1:10" s="81" customFormat="1">
      <c r="A147" s="104"/>
      <c r="I147" s="80"/>
      <c r="J147" s="80"/>
    </row>
    <row r="148" spans="1:10" s="81" customFormat="1">
      <c r="A148" s="104"/>
      <c r="I148" s="80"/>
      <c r="J148" s="80"/>
    </row>
    <row r="149" spans="1:10" s="81" customFormat="1">
      <c r="A149" s="104"/>
      <c r="I149" s="80"/>
      <c r="J149" s="80"/>
    </row>
    <row r="150" spans="1:10" s="81" customFormat="1">
      <c r="A150" s="104"/>
      <c r="I150" s="80"/>
      <c r="J150" s="80"/>
    </row>
    <row r="151" spans="1:10" s="81" customFormat="1">
      <c r="A151" s="104"/>
      <c r="I151" s="80"/>
      <c r="J151" s="80"/>
    </row>
    <row r="152" spans="1:10" s="81" customFormat="1">
      <c r="A152" s="104"/>
      <c r="I152" s="80"/>
      <c r="J152" s="80"/>
    </row>
    <row r="153" spans="1:10" s="81" customFormat="1">
      <c r="A153" s="104"/>
      <c r="I153" s="80"/>
      <c r="J153" s="80"/>
    </row>
    <row r="154" spans="1:10" s="81" customFormat="1">
      <c r="A154" s="104"/>
      <c r="I154" s="80"/>
      <c r="J154" s="80"/>
    </row>
    <row r="155" spans="1:10" s="81" customFormat="1">
      <c r="A155" s="104"/>
      <c r="I155" s="80"/>
      <c r="J155" s="80"/>
    </row>
    <row r="156" spans="1:10" s="81" customFormat="1">
      <c r="A156" s="104"/>
      <c r="I156" s="80"/>
      <c r="J156" s="80"/>
    </row>
    <row r="157" spans="1:10" s="81" customFormat="1">
      <c r="A157" s="104"/>
      <c r="I157" s="80"/>
      <c r="J157" s="80"/>
    </row>
    <row r="158" spans="1:10" s="81" customFormat="1">
      <c r="A158" s="104"/>
      <c r="I158" s="80"/>
      <c r="J158" s="80"/>
    </row>
    <row r="159" spans="1:10" s="81" customFormat="1">
      <c r="A159" s="104"/>
      <c r="I159" s="80"/>
      <c r="J159" s="80"/>
    </row>
    <row r="160" spans="1:10" s="81" customFormat="1">
      <c r="A160" s="104"/>
      <c r="I160" s="80"/>
      <c r="J160" s="80"/>
    </row>
    <row r="161" spans="1:10" s="81" customFormat="1">
      <c r="A161" s="104"/>
      <c r="I161" s="80"/>
      <c r="J161" s="80"/>
    </row>
    <row r="162" spans="1:10" s="81" customFormat="1">
      <c r="A162" s="104"/>
      <c r="I162" s="80"/>
      <c r="J162" s="80"/>
    </row>
    <row r="163" spans="1:10" s="81" customFormat="1">
      <c r="A163" s="104"/>
      <c r="I163" s="80"/>
      <c r="J163" s="80"/>
    </row>
    <row r="164" spans="1:10" s="81" customFormat="1">
      <c r="A164" s="104"/>
      <c r="I164" s="80"/>
      <c r="J164" s="80"/>
    </row>
    <row r="165" spans="1:10" s="81" customFormat="1">
      <c r="A165" s="104"/>
      <c r="I165" s="80"/>
      <c r="J165" s="80"/>
    </row>
    <row r="166" spans="1:10" s="81" customFormat="1">
      <c r="A166" s="104"/>
      <c r="I166" s="80"/>
      <c r="J166" s="80"/>
    </row>
    <row r="167" spans="1:10" s="81" customFormat="1">
      <c r="A167" s="104"/>
      <c r="I167" s="80"/>
      <c r="J167" s="80"/>
    </row>
    <row r="168" spans="1:10" s="81" customFormat="1">
      <c r="A168" s="104"/>
      <c r="I168" s="80"/>
      <c r="J168" s="80"/>
    </row>
    <row r="169" spans="1:10" s="81" customFormat="1">
      <c r="A169" s="104"/>
      <c r="I169" s="80"/>
      <c r="J169" s="80"/>
    </row>
    <row r="170" spans="1:10" s="81" customFormat="1">
      <c r="A170" s="104"/>
      <c r="I170" s="80"/>
      <c r="J170" s="80"/>
    </row>
    <row r="171" spans="1:10" s="81" customFormat="1">
      <c r="A171" s="104"/>
      <c r="I171" s="80"/>
      <c r="J171" s="80"/>
    </row>
    <row r="172" spans="1:10" s="81" customFormat="1">
      <c r="A172" s="104"/>
      <c r="I172" s="80"/>
      <c r="J172" s="80"/>
    </row>
    <row r="173" spans="1:10" s="81" customFormat="1">
      <c r="A173" s="104"/>
      <c r="I173" s="80"/>
      <c r="J173" s="80"/>
    </row>
    <row r="174" spans="1:10" s="81" customFormat="1">
      <c r="A174" s="104"/>
      <c r="I174" s="80"/>
      <c r="J174" s="80"/>
    </row>
    <row r="175" spans="1:10" s="81" customFormat="1">
      <c r="A175" s="104"/>
      <c r="I175" s="80"/>
      <c r="J175" s="80"/>
    </row>
    <row r="176" spans="1:10" s="81" customFormat="1">
      <c r="A176" s="104"/>
      <c r="I176" s="80"/>
      <c r="J176" s="80"/>
    </row>
    <row r="177" spans="1:10" s="81" customFormat="1">
      <c r="A177" s="104"/>
      <c r="I177" s="80"/>
      <c r="J177" s="80"/>
    </row>
    <row r="178" spans="1:10" s="81" customFormat="1">
      <c r="A178" s="104"/>
      <c r="I178" s="80"/>
      <c r="J178" s="80"/>
    </row>
    <row r="179" spans="1:10" s="81" customFormat="1">
      <c r="A179" s="104"/>
      <c r="I179" s="80"/>
      <c r="J179" s="80"/>
    </row>
    <row r="180" spans="1:10" s="81" customFormat="1">
      <c r="A180" s="104"/>
      <c r="I180" s="80"/>
      <c r="J180" s="80"/>
    </row>
    <row r="181" spans="1:10" s="81" customFormat="1">
      <c r="A181" s="104"/>
      <c r="I181" s="80"/>
      <c r="J181" s="80"/>
    </row>
    <row r="182" spans="1:10" s="81" customFormat="1">
      <c r="A182" s="104"/>
      <c r="I182" s="80"/>
      <c r="J182" s="80"/>
    </row>
    <row r="183" spans="1:10" s="81" customFormat="1">
      <c r="A183" s="104"/>
      <c r="I183" s="80"/>
      <c r="J183" s="80"/>
    </row>
    <row r="184" spans="1:10" s="81" customFormat="1">
      <c r="A184" s="104"/>
      <c r="I184" s="80"/>
      <c r="J184" s="80"/>
    </row>
    <row r="185" spans="1:10" s="81" customFormat="1">
      <c r="A185" s="104"/>
      <c r="I185" s="80"/>
      <c r="J185" s="80"/>
    </row>
    <row r="186" spans="1:10" s="81" customFormat="1">
      <c r="A186" s="104"/>
      <c r="I186" s="80"/>
      <c r="J186" s="80"/>
    </row>
    <row r="187" spans="1:10" s="81" customFormat="1">
      <c r="A187" s="104"/>
      <c r="I187" s="80"/>
      <c r="J187" s="80"/>
    </row>
    <row r="188" spans="1:10" s="81" customFormat="1">
      <c r="A188" s="104"/>
      <c r="I188" s="80"/>
      <c r="J188" s="80"/>
    </row>
    <row r="189" spans="1:10" s="81" customFormat="1">
      <c r="A189" s="104"/>
      <c r="I189" s="80"/>
      <c r="J189" s="80"/>
    </row>
    <row r="190" spans="1:10" s="81" customFormat="1">
      <c r="A190" s="104"/>
      <c r="I190" s="80"/>
      <c r="J190" s="80"/>
    </row>
    <row r="191" spans="1:10" s="81" customFormat="1">
      <c r="A191" s="104"/>
      <c r="I191" s="80"/>
      <c r="J191" s="80"/>
    </row>
    <row r="192" spans="1:10" s="81" customFormat="1">
      <c r="A192" s="104"/>
      <c r="I192" s="80"/>
      <c r="J192" s="80"/>
    </row>
    <row r="193" spans="1:10" s="81" customFormat="1">
      <c r="A193" s="104"/>
      <c r="I193" s="80"/>
      <c r="J193" s="80"/>
    </row>
    <row r="194" spans="1:10" s="81" customFormat="1">
      <c r="A194" s="104"/>
      <c r="I194" s="80"/>
      <c r="J194" s="80"/>
    </row>
    <row r="195" spans="1:10" s="81" customFormat="1">
      <c r="A195" s="104"/>
      <c r="I195" s="80"/>
      <c r="J195" s="80"/>
    </row>
    <row r="196" spans="1:10" s="81" customFormat="1">
      <c r="A196" s="104"/>
      <c r="I196" s="80"/>
      <c r="J196" s="80"/>
    </row>
    <row r="197" spans="1:10" s="81" customFormat="1">
      <c r="A197" s="104"/>
      <c r="I197" s="80"/>
      <c r="J197" s="80"/>
    </row>
    <row r="198" spans="1:10" s="81" customFormat="1">
      <c r="A198" s="104"/>
      <c r="I198" s="80"/>
      <c r="J198" s="80"/>
    </row>
  </sheetData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" footer="0"/>
  <pageSetup paperSize="9" scale="66" fitToHeight="2" orientation="landscape" verticalDpi="300" r:id="rId1"/>
  <headerFooter alignWithMargins="0"/>
  <ignoredErrors>
    <ignoredError sqref="G9:H16 G21 H35:H36 H37:H42 H19:H26 H32 H30 H28:H29 H31 H33:H34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2:H248"/>
  <sheetViews>
    <sheetView view="pageBreakPreview" zoomScale="60" workbookViewId="0">
      <selection activeCell="M13" sqref="M13"/>
    </sheetView>
  </sheetViews>
  <sheetFormatPr defaultRowHeight="18.75"/>
  <cols>
    <col min="1" max="1" width="60.7109375" style="2" customWidth="1"/>
    <col min="2" max="2" width="14.140625" style="38" customWidth="1"/>
    <col min="3" max="3" width="14.140625" style="44" customWidth="1"/>
    <col min="4" max="4" width="16.140625" style="38" customWidth="1"/>
    <col min="5" max="5" width="16.7109375" style="38" customWidth="1"/>
    <col min="6" max="6" width="15.140625" style="38" customWidth="1"/>
    <col min="7" max="7" width="16" style="38" customWidth="1"/>
    <col min="8" max="16384" width="9.140625" style="2"/>
  </cols>
  <sheetData>
    <row r="2" spans="1:7">
      <c r="A2" s="417" t="s">
        <v>212</v>
      </c>
      <c r="B2" s="417"/>
      <c r="C2" s="417"/>
      <c r="D2" s="417"/>
      <c r="E2" s="417"/>
      <c r="F2" s="417"/>
      <c r="G2" s="417"/>
    </row>
    <row r="3" spans="1:7">
      <c r="A3" s="40"/>
      <c r="B3" s="7"/>
      <c r="C3" s="7"/>
      <c r="D3" s="40"/>
      <c r="E3" s="40"/>
      <c r="F3" s="40"/>
      <c r="G3" s="7"/>
    </row>
    <row r="4" spans="1:7" ht="73.5" customHeight="1">
      <c r="A4" s="45" t="s">
        <v>100</v>
      </c>
      <c r="B4" s="46" t="s">
        <v>7</v>
      </c>
      <c r="C4" s="106" t="s">
        <v>277</v>
      </c>
      <c r="D4" s="106" t="s">
        <v>301</v>
      </c>
      <c r="E4" s="106" t="s">
        <v>302</v>
      </c>
      <c r="F4" s="46" t="s">
        <v>198</v>
      </c>
      <c r="G4" s="47" t="s">
        <v>215</v>
      </c>
    </row>
    <row r="5" spans="1:7" ht="25.5" customHeight="1">
      <c r="A5" s="28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</row>
    <row r="6" spans="1:7" ht="26.25" customHeight="1">
      <c r="A6" s="434" t="s">
        <v>71</v>
      </c>
      <c r="B6" s="435"/>
      <c r="C6" s="435"/>
      <c r="D6" s="435"/>
      <c r="E6" s="435"/>
      <c r="F6" s="435"/>
      <c r="G6" s="436"/>
    </row>
    <row r="7" spans="1:7" ht="24.75" customHeight="1">
      <c r="A7" s="43" t="s">
        <v>203</v>
      </c>
      <c r="B7" s="29">
        <v>2050</v>
      </c>
      <c r="C7" s="30">
        <f>SUM(C8:C8)</f>
        <v>0</v>
      </c>
      <c r="D7" s="30">
        <f>SUM(D8:D8)</f>
        <v>0</v>
      </c>
      <c r="E7" s="30">
        <f>SUM(E8:E8)</f>
        <v>0</v>
      </c>
      <c r="F7" s="30">
        <f>E7-D7</f>
        <v>0</v>
      </c>
      <c r="G7" s="50" t="e">
        <f>(E7/D7)*100</f>
        <v>#DIV/0!</v>
      </c>
    </row>
    <row r="8" spans="1:7" ht="21.75" customHeight="1">
      <c r="A8" s="53"/>
      <c r="B8" s="54"/>
      <c r="C8" s="54"/>
      <c r="D8" s="55"/>
      <c r="E8" s="55"/>
      <c r="F8" s="51">
        <f t="shared" ref="F8:F23" si="0">E8-D8</f>
        <v>0</v>
      </c>
      <c r="G8" s="56" t="e">
        <f t="shared" ref="G8:G23" si="1">(E8/D8)*100</f>
        <v>#DIV/0!</v>
      </c>
    </row>
    <row r="9" spans="1:7" s="12" customFormat="1" ht="23.25" customHeight="1">
      <c r="A9" s="60" t="s">
        <v>202</v>
      </c>
      <c r="B9" s="61">
        <v>2060</v>
      </c>
      <c r="C9" s="55">
        <f>SUM(C10:C10)</f>
        <v>0</v>
      </c>
      <c r="D9" s="55">
        <f>SUM(D10:D10)</f>
        <v>0</v>
      </c>
      <c r="E9" s="55">
        <f t="shared" ref="E9" si="2">SUM(E10:E10)</f>
        <v>0</v>
      </c>
      <c r="F9" s="51">
        <f t="shared" si="0"/>
        <v>0</v>
      </c>
      <c r="G9" s="56" t="e">
        <f t="shared" si="1"/>
        <v>#DIV/0!</v>
      </c>
    </row>
    <row r="10" spans="1:7" s="12" customFormat="1" ht="23.25" customHeight="1">
      <c r="A10" s="58"/>
      <c r="B10" s="57"/>
      <c r="C10" s="57"/>
      <c r="D10" s="55"/>
      <c r="E10" s="55"/>
      <c r="F10" s="51">
        <f t="shared" si="0"/>
        <v>0</v>
      </c>
      <c r="G10" s="56" t="e">
        <f t="shared" si="1"/>
        <v>#DIV/0!</v>
      </c>
    </row>
    <row r="11" spans="1:7" s="12" customFormat="1" ht="29.25" customHeight="1">
      <c r="A11" s="437" t="s">
        <v>204</v>
      </c>
      <c r="B11" s="438"/>
      <c r="C11" s="438"/>
      <c r="D11" s="438"/>
      <c r="E11" s="438"/>
      <c r="F11" s="438"/>
      <c r="G11" s="439"/>
    </row>
    <row r="12" spans="1:7" s="12" customFormat="1" ht="42.75" customHeight="1">
      <c r="A12" s="62" t="s">
        <v>181</v>
      </c>
      <c r="B12" s="57"/>
      <c r="C12" s="57"/>
      <c r="D12" s="55"/>
      <c r="E12" s="55"/>
      <c r="F12" s="51"/>
      <c r="G12" s="55"/>
    </row>
    <row r="13" spans="1:7" s="12" customFormat="1" ht="27.75" customHeight="1">
      <c r="A13" s="63" t="s">
        <v>205</v>
      </c>
      <c r="B13" s="61">
        <v>2117</v>
      </c>
      <c r="C13" s="55">
        <f>SUM(C14:C14)</f>
        <v>0</v>
      </c>
      <c r="D13" s="55">
        <f>SUM(D14:D14)</f>
        <v>0</v>
      </c>
      <c r="E13" s="55">
        <f>SUM(E14:E14)</f>
        <v>0</v>
      </c>
      <c r="F13" s="55">
        <f t="shared" si="0"/>
        <v>0</v>
      </c>
      <c r="G13" s="56" t="e">
        <f t="shared" si="1"/>
        <v>#DIV/0!</v>
      </c>
    </row>
    <row r="14" spans="1:7" s="12" customFormat="1" ht="22.5" customHeight="1">
      <c r="A14" s="59"/>
      <c r="B14" s="57"/>
      <c r="C14" s="57"/>
      <c r="D14" s="51"/>
      <c r="E14" s="51"/>
      <c r="F14" s="51">
        <f t="shared" si="0"/>
        <v>0</v>
      </c>
      <c r="G14" s="56" t="e">
        <f t="shared" si="1"/>
        <v>#DIV/0!</v>
      </c>
    </row>
    <row r="15" spans="1:7" s="12" customFormat="1" ht="40.5" customHeight="1">
      <c r="A15" s="64" t="s">
        <v>176</v>
      </c>
      <c r="B15" s="57"/>
      <c r="C15" s="57"/>
      <c r="D15" s="51"/>
      <c r="E15" s="51"/>
      <c r="F15" s="51"/>
      <c r="G15" s="51"/>
    </row>
    <row r="16" spans="1:7" s="12" customFormat="1" ht="29.25" customHeight="1">
      <c r="A16" s="58" t="s">
        <v>205</v>
      </c>
      <c r="B16" s="61">
        <v>2128</v>
      </c>
      <c r="C16" s="55">
        <f>SUM(C17:C17)</f>
        <v>0</v>
      </c>
      <c r="D16" s="55">
        <f>SUM(D17:D17)</f>
        <v>0</v>
      </c>
      <c r="E16" s="55">
        <f>SUM(E17:E17)</f>
        <v>0</v>
      </c>
      <c r="F16" s="55">
        <f t="shared" si="0"/>
        <v>0</v>
      </c>
      <c r="G16" s="56" t="e">
        <f t="shared" si="1"/>
        <v>#DIV/0!</v>
      </c>
    </row>
    <row r="17" spans="1:8" s="12" customFormat="1" ht="23.25" customHeight="1">
      <c r="A17" s="58"/>
      <c r="B17" s="57"/>
      <c r="C17" s="57"/>
      <c r="D17" s="55"/>
      <c r="E17" s="55"/>
      <c r="F17" s="51">
        <f t="shared" si="0"/>
        <v>0</v>
      </c>
      <c r="G17" s="56" t="e">
        <f t="shared" si="1"/>
        <v>#DIV/0!</v>
      </c>
    </row>
    <row r="18" spans="1:8" s="12" customFormat="1" ht="37.5" customHeight="1">
      <c r="A18" s="62" t="s">
        <v>207</v>
      </c>
      <c r="B18" s="57"/>
      <c r="C18" s="57"/>
      <c r="D18" s="51"/>
      <c r="E18" s="51"/>
      <c r="F18" s="51"/>
      <c r="G18" s="52"/>
    </row>
    <row r="19" spans="1:8" s="12" customFormat="1" ht="38.25" customHeight="1">
      <c r="A19" s="65" t="s">
        <v>208</v>
      </c>
      <c r="B19" s="61">
        <v>2123</v>
      </c>
      <c r="C19" s="55">
        <f>SUM(C20:C20)</f>
        <v>0</v>
      </c>
      <c r="D19" s="55">
        <f>SUM(D20:D20)</f>
        <v>0</v>
      </c>
      <c r="E19" s="55">
        <f>SUM(E20:E20)</f>
        <v>0</v>
      </c>
      <c r="F19" s="55">
        <f t="shared" si="0"/>
        <v>0</v>
      </c>
      <c r="G19" s="56" t="e">
        <f t="shared" si="1"/>
        <v>#DIV/0!</v>
      </c>
    </row>
    <row r="20" spans="1:8" s="12" customFormat="1" ht="24.75" customHeight="1">
      <c r="A20" s="58"/>
      <c r="B20" s="57"/>
      <c r="C20" s="57"/>
      <c r="D20" s="55"/>
      <c r="E20" s="55"/>
      <c r="F20" s="55">
        <f t="shared" si="0"/>
        <v>0</v>
      </c>
      <c r="G20" s="56" t="e">
        <f t="shared" si="1"/>
        <v>#DIV/0!</v>
      </c>
    </row>
    <row r="21" spans="1:8" s="12" customFormat="1" ht="26.25" customHeight="1">
      <c r="A21" s="66" t="s">
        <v>209</v>
      </c>
      <c r="B21" s="57"/>
      <c r="C21" s="57"/>
      <c r="D21" s="55"/>
      <c r="E21" s="55"/>
      <c r="F21" s="51"/>
      <c r="G21" s="56"/>
    </row>
    <row r="22" spans="1:8" s="12" customFormat="1" ht="41.25" customHeight="1">
      <c r="A22" s="65" t="s">
        <v>210</v>
      </c>
      <c r="B22" s="61">
        <v>2142</v>
      </c>
      <c r="C22" s="55">
        <f>SUM(C23:C23)</f>
        <v>0</v>
      </c>
      <c r="D22" s="55">
        <f>SUM(D23:D23)</f>
        <v>0</v>
      </c>
      <c r="E22" s="55">
        <f>SUM(E23:E23)</f>
        <v>0</v>
      </c>
      <c r="F22" s="51">
        <f t="shared" si="0"/>
        <v>0</v>
      </c>
      <c r="G22" s="56" t="e">
        <f t="shared" si="1"/>
        <v>#DIV/0!</v>
      </c>
    </row>
    <row r="23" spans="1:8" s="12" customFormat="1" ht="28.5" customHeight="1">
      <c r="A23" s="58"/>
      <c r="B23" s="57"/>
      <c r="C23" s="57"/>
      <c r="D23" s="55"/>
      <c r="E23" s="55"/>
      <c r="F23" s="51">
        <f t="shared" si="0"/>
        <v>0</v>
      </c>
      <c r="G23" s="56" t="e">
        <f t="shared" si="1"/>
        <v>#DIV/0!</v>
      </c>
    </row>
    <row r="24" spans="1:8">
      <c r="A24" s="31"/>
      <c r="B24" s="32"/>
      <c r="C24" s="32"/>
      <c r="D24" s="33"/>
      <c r="E24" s="34"/>
      <c r="F24" s="34"/>
      <c r="G24" s="34"/>
    </row>
    <row r="25" spans="1:8" ht="24.75" customHeight="1">
      <c r="A25" s="13" t="s">
        <v>177</v>
      </c>
      <c r="B25" s="9"/>
      <c r="C25" s="9"/>
      <c r="D25" s="37" t="s">
        <v>57</v>
      </c>
      <c r="E25" s="37"/>
      <c r="F25" s="432" t="s">
        <v>187</v>
      </c>
      <c r="G25" s="432"/>
      <c r="H25" s="39"/>
    </row>
    <row r="26" spans="1:8">
      <c r="A26" s="41" t="s">
        <v>179</v>
      </c>
      <c r="B26" s="42"/>
      <c r="C26" s="48"/>
      <c r="D26" s="42" t="s">
        <v>184</v>
      </c>
      <c r="E26" s="42"/>
      <c r="F26" s="433" t="s">
        <v>114</v>
      </c>
      <c r="G26" s="433"/>
      <c r="H26" s="11"/>
    </row>
    <row r="27" spans="1:8">
      <c r="A27" s="31"/>
      <c r="B27" s="32"/>
      <c r="C27" s="32"/>
      <c r="D27" s="33"/>
      <c r="E27" s="34"/>
      <c r="F27" s="34"/>
      <c r="G27" s="34"/>
    </row>
    <row r="28" spans="1:8">
      <c r="A28" s="31"/>
      <c r="B28" s="32"/>
      <c r="C28" s="32"/>
      <c r="D28" s="33"/>
      <c r="E28" s="34"/>
      <c r="F28" s="34"/>
      <c r="G28" s="34"/>
    </row>
    <row r="29" spans="1:8">
      <c r="A29" s="31"/>
      <c r="B29" s="32"/>
      <c r="C29" s="32"/>
      <c r="D29" s="33"/>
      <c r="E29" s="34"/>
      <c r="F29" s="34"/>
      <c r="G29" s="34"/>
    </row>
    <row r="30" spans="1:8">
      <c r="A30" s="31"/>
      <c r="B30" s="32"/>
      <c r="C30" s="32"/>
      <c r="D30" s="33"/>
      <c r="E30" s="34"/>
      <c r="F30" s="34"/>
      <c r="G30" s="34"/>
    </row>
    <row r="31" spans="1:8">
      <c r="A31" s="31"/>
      <c r="B31" s="32"/>
      <c r="C31" s="32"/>
      <c r="D31" s="33"/>
      <c r="E31" s="34"/>
      <c r="F31" s="34"/>
      <c r="G31" s="34"/>
    </row>
    <row r="32" spans="1:8">
      <c r="A32" s="31"/>
      <c r="B32" s="32"/>
      <c r="C32" s="32"/>
      <c r="D32" s="33"/>
      <c r="E32" s="34"/>
      <c r="F32" s="34"/>
      <c r="G32" s="34"/>
    </row>
    <row r="33" spans="1:7">
      <c r="A33" s="31"/>
      <c r="B33" s="32"/>
      <c r="C33" s="32"/>
      <c r="D33" s="33"/>
      <c r="E33" s="34"/>
      <c r="F33" s="34"/>
      <c r="G33" s="34"/>
    </row>
    <row r="34" spans="1:7">
      <c r="A34" s="31"/>
      <c r="B34" s="32"/>
      <c r="C34" s="32"/>
      <c r="D34" s="33"/>
      <c r="E34" s="34"/>
      <c r="F34" s="34"/>
      <c r="G34" s="34"/>
    </row>
    <row r="35" spans="1:7">
      <c r="A35" s="31"/>
      <c r="B35" s="32"/>
      <c r="C35" s="32"/>
      <c r="D35" s="33"/>
      <c r="E35" s="34"/>
      <c r="F35" s="34"/>
      <c r="G35" s="34"/>
    </row>
    <row r="36" spans="1:7">
      <c r="A36" s="31"/>
      <c r="B36" s="32"/>
      <c r="C36" s="32"/>
      <c r="D36" s="33"/>
      <c r="E36" s="34"/>
      <c r="F36" s="34"/>
      <c r="G36" s="34"/>
    </row>
    <row r="37" spans="1:7">
      <c r="A37" s="31"/>
      <c r="B37" s="32"/>
      <c r="C37" s="32"/>
      <c r="D37" s="33"/>
      <c r="E37" s="34"/>
      <c r="F37" s="34"/>
      <c r="G37" s="34"/>
    </row>
    <row r="38" spans="1:7">
      <c r="A38" s="31"/>
      <c r="B38" s="32"/>
      <c r="C38" s="32"/>
      <c r="D38" s="33"/>
      <c r="E38" s="34"/>
      <c r="F38" s="34"/>
      <c r="G38" s="34"/>
    </row>
    <row r="39" spans="1:7">
      <c r="A39" s="31"/>
      <c r="B39" s="32"/>
      <c r="C39" s="32"/>
      <c r="D39" s="33"/>
      <c r="E39" s="34"/>
      <c r="F39" s="34"/>
      <c r="G39" s="34"/>
    </row>
    <row r="40" spans="1:7">
      <c r="A40" s="31"/>
      <c r="B40" s="32"/>
      <c r="C40" s="32"/>
      <c r="D40" s="33"/>
      <c r="E40" s="34"/>
      <c r="F40" s="34"/>
      <c r="G40" s="34"/>
    </row>
    <row r="41" spans="1:7">
      <c r="A41" s="31"/>
      <c r="B41" s="32"/>
      <c r="C41" s="32"/>
      <c r="D41" s="33"/>
      <c r="E41" s="34"/>
      <c r="F41" s="34"/>
      <c r="G41" s="34"/>
    </row>
    <row r="42" spans="1:7">
      <c r="A42" s="31"/>
      <c r="B42" s="32"/>
      <c r="C42" s="32"/>
      <c r="D42" s="33"/>
      <c r="E42" s="34"/>
      <c r="F42" s="34"/>
      <c r="G42" s="34"/>
    </row>
    <row r="43" spans="1:7">
      <c r="A43" s="31"/>
      <c r="B43" s="32"/>
      <c r="C43" s="32"/>
      <c r="D43" s="33"/>
      <c r="E43" s="34"/>
      <c r="F43" s="34"/>
      <c r="G43" s="34"/>
    </row>
    <row r="44" spans="1:7">
      <c r="A44" s="31"/>
      <c r="B44" s="32"/>
      <c r="C44" s="32"/>
      <c r="D44" s="33"/>
      <c r="E44" s="34"/>
      <c r="F44" s="34"/>
      <c r="G44" s="34"/>
    </row>
    <row r="45" spans="1:7">
      <c r="A45" s="31"/>
      <c r="B45" s="32"/>
      <c r="C45" s="32"/>
      <c r="D45" s="33"/>
      <c r="E45" s="34"/>
      <c r="F45" s="34"/>
      <c r="G45" s="34"/>
    </row>
    <row r="46" spans="1:7">
      <c r="A46" s="31"/>
      <c r="B46" s="32"/>
      <c r="C46" s="32"/>
      <c r="D46" s="33"/>
      <c r="E46" s="34"/>
      <c r="F46" s="34"/>
      <c r="G46" s="34"/>
    </row>
    <row r="47" spans="1:7">
      <c r="A47" s="31"/>
      <c r="B47" s="32"/>
      <c r="C47" s="32"/>
      <c r="D47" s="33"/>
      <c r="E47" s="34"/>
      <c r="F47" s="34"/>
      <c r="G47" s="34"/>
    </row>
    <row r="48" spans="1:7">
      <c r="A48" s="31"/>
      <c r="B48" s="32"/>
      <c r="C48" s="32"/>
      <c r="D48" s="33"/>
      <c r="E48" s="34"/>
      <c r="F48" s="34"/>
      <c r="G48" s="34"/>
    </row>
    <row r="49" spans="1:7">
      <c r="A49" s="31"/>
      <c r="B49" s="32"/>
      <c r="C49" s="32"/>
      <c r="D49" s="33"/>
      <c r="E49" s="34"/>
      <c r="F49" s="34"/>
      <c r="G49" s="34"/>
    </row>
    <row r="50" spans="1:7">
      <c r="A50" s="31"/>
      <c r="B50" s="32"/>
      <c r="C50" s="32"/>
      <c r="D50" s="33"/>
      <c r="E50" s="34"/>
      <c r="F50" s="34"/>
      <c r="G50" s="34"/>
    </row>
    <row r="51" spans="1:7">
      <c r="A51" s="31"/>
      <c r="B51" s="32"/>
      <c r="C51" s="32"/>
      <c r="D51" s="33"/>
      <c r="E51" s="34"/>
      <c r="F51" s="34"/>
      <c r="G51" s="34"/>
    </row>
    <row r="52" spans="1:7">
      <c r="A52" s="31"/>
      <c r="B52" s="32"/>
      <c r="C52" s="32"/>
      <c r="D52" s="33"/>
      <c r="E52" s="34"/>
      <c r="F52" s="34"/>
      <c r="G52" s="34"/>
    </row>
    <row r="53" spans="1:7">
      <c r="A53" s="31"/>
      <c r="B53" s="32"/>
      <c r="C53" s="32"/>
      <c r="D53" s="33"/>
      <c r="E53" s="34"/>
      <c r="F53" s="34"/>
      <c r="G53" s="34"/>
    </row>
    <row r="54" spans="1:7">
      <c r="A54" s="31"/>
      <c r="B54" s="32"/>
      <c r="C54" s="32"/>
      <c r="D54" s="33"/>
      <c r="E54" s="34"/>
      <c r="F54" s="34"/>
      <c r="G54" s="34"/>
    </row>
    <row r="55" spans="1:7">
      <c r="A55" s="31"/>
      <c r="B55" s="32"/>
      <c r="C55" s="32"/>
      <c r="D55" s="33"/>
      <c r="E55" s="34"/>
      <c r="F55" s="34"/>
      <c r="G55" s="34"/>
    </row>
    <row r="56" spans="1:7">
      <c r="A56" s="31"/>
      <c r="B56" s="32"/>
      <c r="C56" s="32"/>
      <c r="D56" s="33"/>
      <c r="E56" s="34"/>
      <c r="F56" s="34"/>
      <c r="G56" s="34"/>
    </row>
    <row r="57" spans="1:7">
      <c r="A57" s="31"/>
      <c r="B57" s="32"/>
      <c r="C57" s="32"/>
      <c r="D57" s="33"/>
      <c r="E57" s="34"/>
      <c r="F57" s="34"/>
      <c r="G57" s="34"/>
    </row>
    <row r="58" spans="1:7">
      <c r="A58" s="31"/>
      <c r="D58" s="35"/>
      <c r="E58" s="36"/>
      <c r="F58" s="36"/>
      <c r="G58" s="36"/>
    </row>
    <row r="59" spans="1:7">
      <c r="A59" s="5"/>
      <c r="D59" s="35"/>
      <c r="E59" s="36"/>
      <c r="F59" s="36"/>
      <c r="G59" s="36"/>
    </row>
    <row r="60" spans="1:7">
      <c r="A60" s="5"/>
      <c r="D60" s="35"/>
      <c r="E60" s="36"/>
      <c r="F60" s="36"/>
      <c r="G60" s="36"/>
    </row>
    <row r="61" spans="1:7">
      <c r="A61" s="5"/>
      <c r="D61" s="35"/>
      <c r="E61" s="36"/>
      <c r="F61" s="36"/>
      <c r="G61" s="36"/>
    </row>
    <row r="62" spans="1:7">
      <c r="A62" s="5"/>
      <c r="D62" s="35"/>
      <c r="E62" s="36"/>
      <c r="F62" s="36"/>
      <c r="G62" s="36"/>
    </row>
    <row r="63" spans="1:7">
      <c r="A63" s="5"/>
      <c r="D63" s="35"/>
      <c r="E63" s="36"/>
      <c r="F63" s="36"/>
      <c r="G63" s="36"/>
    </row>
    <row r="64" spans="1:7">
      <c r="A64" s="5"/>
      <c r="D64" s="35"/>
      <c r="E64" s="36"/>
      <c r="F64" s="36"/>
      <c r="G64" s="36"/>
    </row>
    <row r="65" spans="1:7">
      <c r="A65" s="5"/>
      <c r="D65" s="35"/>
      <c r="E65" s="36"/>
      <c r="F65" s="36"/>
      <c r="G65" s="36"/>
    </row>
    <row r="66" spans="1:7">
      <c r="A66" s="5"/>
      <c r="D66" s="35"/>
      <c r="E66" s="36"/>
      <c r="F66" s="36"/>
      <c r="G66" s="36"/>
    </row>
    <row r="67" spans="1:7">
      <c r="A67" s="5"/>
      <c r="D67" s="35"/>
      <c r="E67" s="36"/>
      <c r="F67" s="36"/>
      <c r="G67" s="36"/>
    </row>
    <row r="68" spans="1:7">
      <c r="A68" s="5"/>
      <c r="D68" s="35"/>
      <c r="E68" s="36"/>
      <c r="F68" s="36"/>
      <c r="G68" s="36"/>
    </row>
    <row r="69" spans="1:7">
      <c r="A69" s="5"/>
      <c r="D69" s="35"/>
      <c r="E69" s="36"/>
      <c r="F69" s="36"/>
      <c r="G69" s="36"/>
    </row>
    <row r="70" spans="1:7">
      <c r="A70" s="5"/>
      <c r="D70" s="35"/>
      <c r="E70" s="36"/>
      <c r="F70" s="36"/>
      <c r="G70" s="36"/>
    </row>
    <row r="71" spans="1:7">
      <c r="A71" s="5"/>
      <c r="D71" s="35"/>
      <c r="E71" s="36"/>
      <c r="F71" s="36"/>
      <c r="G71" s="36"/>
    </row>
    <row r="72" spans="1:7">
      <c r="A72" s="5"/>
      <c r="D72" s="35"/>
      <c r="E72" s="36"/>
      <c r="F72" s="36"/>
      <c r="G72" s="36"/>
    </row>
    <row r="73" spans="1:7">
      <c r="A73" s="5"/>
      <c r="D73" s="35"/>
      <c r="E73" s="36"/>
      <c r="F73" s="36"/>
      <c r="G73" s="36"/>
    </row>
    <row r="74" spans="1:7">
      <c r="A74" s="5"/>
      <c r="D74" s="35"/>
      <c r="E74" s="36"/>
      <c r="F74" s="36"/>
      <c r="G74" s="36"/>
    </row>
    <row r="75" spans="1:7">
      <c r="A75" s="5"/>
      <c r="D75" s="35"/>
      <c r="E75" s="36"/>
      <c r="F75" s="36"/>
      <c r="G75" s="36"/>
    </row>
    <row r="76" spans="1:7">
      <c r="A76" s="5"/>
      <c r="D76" s="35"/>
      <c r="E76" s="36"/>
      <c r="F76" s="36"/>
      <c r="G76" s="36"/>
    </row>
    <row r="77" spans="1:7">
      <c r="A77" s="5"/>
      <c r="D77" s="35"/>
      <c r="E77" s="36"/>
      <c r="F77" s="36"/>
      <c r="G77" s="36"/>
    </row>
    <row r="78" spans="1:7">
      <c r="A78" s="5"/>
      <c r="D78" s="35"/>
      <c r="E78" s="36"/>
      <c r="F78" s="36"/>
      <c r="G78" s="36"/>
    </row>
    <row r="79" spans="1:7">
      <c r="A79" s="5"/>
      <c r="D79" s="35"/>
      <c r="E79" s="36"/>
      <c r="F79" s="36"/>
      <c r="G79" s="36"/>
    </row>
    <row r="80" spans="1:7">
      <c r="A80" s="5"/>
      <c r="D80" s="35"/>
      <c r="E80" s="36"/>
      <c r="F80" s="36"/>
      <c r="G80" s="36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I183"/>
  <sheetViews>
    <sheetView view="pageBreakPreview" zoomScale="55" zoomScaleNormal="75" zoomScaleSheetLayoutView="55" workbookViewId="0">
      <selection activeCell="Q9" sqref="Q9"/>
    </sheetView>
  </sheetViews>
  <sheetFormatPr defaultRowHeight="18.75"/>
  <cols>
    <col min="1" max="1" width="65.5703125" style="2" customWidth="1"/>
    <col min="2" max="2" width="12.7109375" style="4" customWidth="1"/>
    <col min="3" max="5" width="25.7109375" style="361" customWidth="1"/>
    <col min="6" max="7" width="25.7109375" style="4" customWidth="1"/>
    <col min="8" max="8" width="21.140625" style="4" customWidth="1"/>
    <col min="9" max="9" width="9.5703125" style="2" customWidth="1"/>
    <col min="10" max="10" width="9.85546875" style="2" customWidth="1"/>
    <col min="11" max="16384" width="9.140625" style="2"/>
  </cols>
  <sheetData>
    <row r="1" spans="1:9" ht="20.25">
      <c r="H1" s="14" t="s">
        <v>171</v>
      </c>
    </row>
    <row r="2" spans="1:9" ht="39" customHeight="1">
      <c r="A2" s="442" t="s">
        <v>81</v>
      </c>
      <c r="B2" s="442"/>
      <c r="C2" s="442"/>
      <c r="D2" s="442"/>
      <c r="E2" s="442"/>
      <c r="F2" s="442"/>
      <c r="G2" s="442"/>
      <c r="H2" s="442"/>
    </row>
    <row r="3" spans="1:9" ht="30" customHeight="1">
      <c r="A3" s="444" t="s">
        <v>188</v>
      </c>
      <c r="B3" s="444"/>
      <c r="C3" s="444"/>
      <c r="D3" s="444"/>
      <c r="E3" s="444"/>
      <c r="F3" s="444"/>
      <c r="G3" s="444"/>
      <c r="H3" s="444"/>
    </row>
    <row r="4" spans="1:9" ht="58.5" customHeight="1">
      <c r="A4" s="440" t="s">
        <v>100</v>
      </c>
      <c r="B4" s="443" t="s">
        <v>7</v>
      </c>
      <c r="C4" s="445" t="s">
        <v>163</v>
      </c>
      <c r="D4" s="445"/>
      <c r="E4" s="446" t="s">
        <v>298</v>
      </c>
      <c r="F4" s="446"/>
      <c r="G4" s="446"/>
      <c r="H4" s="446"/>
    </row>
    <row r="5" spans="1:9" ht="68.25" customHeight="1">
      <c r="A5" s="441"/>
      <c r="B5" s="443"/>
      <c r="C5" s="366" t="s">
        <v>276</v>
      </c>
      <c r="D5" s="366" t="s">
        <v>297</v>
      </c>
      <c r="E5" s="366" t="s">
        <v>94</v>
      </c>
      <c r="F5" s="163" t="s">
        <v>90</v>
      </c>
      <c r="G5" s="71" t="s">
        <v>97</v>
      </c>
      <c r="H5" s="71" t="s">
        <v>98</v>
      </c>
    </row>
    <row r="6" spans="1:9" ht="33.75" customHeight="1">
      <c r="A6" s="16">
        <v>1</v>
      </c>
      <c r="B6" s="15">
        <v>2</v>
      </c>
      <c r="C6" s="16">
        <v>3</v>
      </c>
      <c r="D6" s="365">
        <v>4</v>
      </c>
      <c r="E6" s="16">
        <v>5</v>
      </c>
      <c r="F6" s="15">
        <v>6</v>
      </c>
      <c r="G6" s="16">
        <v>7</v>
      </c>
      <c r="H6" s="15">
        <v>8</v>
      </c>
    </row>
    <row r="7" spans="1:9" s="3" customFormat="1" ht="71.25" customHeight="1">
      <c r="A7" s="17" t="s">
        <v>49</v>
      </c>
      <c r="B7" s="27">
        <v>4000</v>
      </c>
      <c r="C7" s="375">
        <f>SUM(C8:C13)</f>
        <v>119</v>
      </c>
      <c r="D7" s="375">
        <f>SUM(D8:D13)</f>
        <v>753</v>
      </c>
      <c r="E7" s="376">
        <f>SUM(E8:E13)</f>
        <v>100</v>
      </c>
      <c r="F7" s="18">
        <f>SUM(F8:F13)</f>
        <v>753</v>
      </c>
      <c r="G7" s="18">
        <f>F7-E7</f>
        <v>653</v>
      </c>
      <c r="H7" s="185">
        <f>(F7/E7)*100</f>
        <v>753</v>
      </c>
    </row>
    <row r="8" spans="1:9" ht="62.25" customHeight="1">
      <c r="A8" s="19" t="s">
        <v>0</v>
      </c>
      <c r="B8" s="25" t="s">
        <v>83</v>
      </c>
      <c r="C8" s="377">
        <v>0</v>
      </c>
      <c r="D8" s="377">
        <v>0</v>
      </c>
      <c r="E8" s="378">
        <v>0</v>
      </c>
      <c r="F8" s="20">
        <v>0</v>
      </c>
      <c r="G8" s="20">
        <f t="shared" ref="G8:G13" si="0">F8-E8</f>
        <v>0</v>
      </c>
      <c r="H8" s="49" t="e">
        <f t="shared" ref="H8:H13" si="1">(F8/E8)*100</f>
        <v>#DIV/0!</v>
      </c>
    </row>
    <row r="9" spans="1:9" ht="57.75" customHeight="1">
      <c r="A9" s="19" t="s">
        <v>1</v>
      </c>
      <c r="B9" s="25">
        <v>4020</v>
      </c>
      <c r="C9" s="377">
        <v>0</v>
      </c>
      <c r="D9" s="377">
        <v>237</v>
      </c>
      <c r="E9" s="378">
        <v>0</v>
      </c>
      <c r="F9" s="20">
        <v>237</v>
      </c>
      <c r="G9" s="20">
        <f t="shared" si="0"/>
        <v>237</v>
      </c>
      <c r="H9" s="49" t="e">
        <f t="shared" si="1"/>
        <v>#DIV/0!</v>
      </c>
    </row>
    <row r="10" spans="1:9" ht="70.5" customHeight="1">
      <c r="A10" s="19" t="s">
        <v>15</v>
      </c>
      <c r="B10" s="25">
        <v>4030</v>
      </c>
      <c r="C10" s="377">
        <v>70</v>
      </c>
      <c r="D10" s="377">
        <v>81</v>
      </c>
      <c r="E10" s="378">
        <v>100</v>
      </c>
      <c r="F10" s="20">
        <v>81</v>
      </c>
      <c r="G10" s="20">
        <f t="shared" si="0"/>
        <v>-19</v>
      </c>
      <c r="H10" s="20">
        <f t="shared" si="1"/>
        <v>81</v>
      </c>
    </row>
    <row r="11" spans="1:9" ht="59.25" customHeight="1">
      <c r="A11" s="19" t="s">
        <v>2</v>
      </c>
      <c r="B11" s="25">
        <v>4040</v>
      </c>
      <c r="C11" s="377">
        <v>49</v>
      </c>
      <c r="D11" s="377">
        <v>10</v>
      </c>
      <c r="E11" s="378">
        <v>0</v>
      </c>
      <c r="F11" s="20">
        <v>10</v>
      </c>
      <c r="G11" s="20">
        <f t="shared" si="0"/>
        <v>10</v>
      </c>
      <c r="H11" s="49" t="e">
        <f t="shared" si="1"/>
        <v>#DIV/0!</v>
      </c>
    </row>
    <row r="12" spans="1:9" ht="70.5" customHeight="1">
      <c r="A12" s="19" t="s">
        <v>41</v>
      </c>
      <c r="B12" s="25">
        <v>4050</v>
      </c>
      <c r="C12" s="377">
        <v>0</v>
      </c>
      <c r="D12" s="377">
        <v>425</v>
      </c>
      <c r="E12" s="378">
        <v>0</v>
      </c>
      <c r="F12" s="20">
        <v>425</v>
      </c>
      <c r="G12" s="20">
        <f t="shared" si="0"/>
        <v>425</v>
      </c>
      <c r="H12" s="49" t="e">
        <f t="shared" si="1"/>
        <v>#DIV/0!</v>
      </c>
    </row>
    <row r="13" spans="1:9" ht="59.25" customHeight="1">
      <c r="A13" s="19" t="s">
        <v>123</v>
      </c>
      <c r="B13" s="25">
        <v>4060</v>
      </c>
      <c r="C13" s="377">
        <v>0</v>
      </c>
      <c r="D13" s="377">
        <v>0</v>
      </c>
      <c r="E13" s="378">
        <v>0</v>
      </c>
      <c r="F13" s="20">
        <v>0</v>
      </c>
      <c r="G13" s="20">
        <f t="shared" si="0"/>
        <v>0</v>
      </c>
      <c r="H13" s="49" t="e">
        <f t="shared" si="1"/>
        <v>#DIV/0!</v>
      </c>
    </row>
    <row r="14" spans="1:9" ht="20.25">
      <c r="A14" s="23"/>
      <c r="B14" s="23"/>
      <c r="C14" s="379"/>
      <c r="D14" s="379"/>
      <c r="E14" s="379"/>
      <c r="F14" s="23"/>
      <c r="G14" s="23"/>
      <c r="H14" s="23"/>
    </row>
    <row r="15" spans="1:9" s="1" customFormat="1" ht="19.5" customHeight="1">
      <c r="A15" s="26"/>
      <c r="B15" s="24"/>
      <c r="C15" s="380"/>
      <c r="D15" s="380"/>
      <c r="E15" s="380"/>
      <c r="F15" s="24"/>
      <c r="G15" s="24"/>
      <c r="H15" s="24"/>
      <c r="I15" s="2"/>
    </row>
    <row r="16" spans="1:9" ht="42" customHeight="1">
      <c r="A16" s="21" t="s">
        <v>237</v>
      </c>
      <c r="B16" s="22"/>
      <c r="C16" s="447" t="s">
        <v>88</v>
      </c>
      <c r="D16" s="447"/>
      <c r="E16" s="381"/>
      <c r="F16" s="427" t="s">
        <v>318</v>
      </c>
      <c r="G16" s="427"/>
      <c r="H16" s="427"/>
    </row>
    <row r="17" spans="1:8" s="1" customFormat="1" ht="27.75" customHeight="1">
      <c r="A17" s="8" t="s">
        <v>45</v>
      </c>
      <c r="B17" s="10"/>
      <c r="C17" s="419" t="s">
        <v>46</v>
      </c>
      <c r="D17" s="419"/>
      <c r="E17" s="2"/>
      <c r="F17" s="433" t="s">
        <v>239</v>
      </c>
      <c r="G17" s="433"/>
      <c r="H17" s="11"/>
    </row>
    <row r="18" spans="1:8">
      <c r="A18" s="6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</sheetData>
  <mergeCells count="10">
    <mergeCell ref="A4:A5"/>
    <mergeCell ref="A2:H2"/>
    <mergeCell ref="B4:B5"/>
    <mergeCell ref="A3:H3"/>
    <mergeCell ref="C17:D17"/>
    <mergeCell ref="C4:D4"/>
    <mergeCell ref="E4:H4"/>
    <mergeCell ref="C16:D16"/>
    <mergeCell ref="F17:G17"/>
    <mergeCell ref="F16:H16"/>
  </mergeCells>
  <phoneticPr fontId="0" type="noConversion"/>
  <pageMargins left="0.59055118110236227" right="0.59055118110236227" top="0.98425196850393704" bottom="0.59055118110236227" header="0" footer="0"/>
  <pageSetup paperSize="9" scale="60" firstPageNumber="9" orientation="landscape" useFirstPageNumber="1" r:id="rId1"/>
  <headerFooter alignWithMargins="0"/>
  <ignoredErrors>
    <ignoredError sqref="B8" numberStoredAsText="1"/>
    <ignoredError sqref="H7:H13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2:L267"/>
  <sheetViews>
    <sheetView view="pageBreakPreview" topLeftCell="A20" zoomScale="60" workbookViewId="0">
      <selection activeCell="N11" sqref="N11"/>
    </sheetView>
  </sheetViews>
  <sheetFormatPr defaultRowHeight="18.75"/>
  <cols>
    <col min="1" max="1" width="70.28515625" style="67" customWidth="1"/>
    <col min="2" max="2" width="13.85546875" style="68" customWidth="1"/>
    <col min="3" max="3" width="19.85546875" style="68" customWidth="1"/>
    <col min="4" max="4" width="21.28515625" style="68" customWidth="1"/>
    <col min="5" max="5" width="23.42578125" style="68" customWidth="1"/>
    <col min="6" max="6" width="22.28515625" style="68" customWidth="1"/>
    <col min="7" max="7" width="24.140625" style="68" customWidth="1"/>
    <col min="8" max="16384" width="9.140625" style="67"/>
  </cols>
  <sheetData>
    <row r="2" spans="1:12" ht="33.75" customHeight="1">
      <c r="A2" s="450" t="s">
        <v>213</v>
      </c>
      <c r="B2" s="450"/>
      <c r="C2" s="450"/>
      <c r="D2" s="450"/>
      <c r="E2" s="450"/>
      <c r="F2" s="450"/>
      <c r="G2" s="450"/>
    </row>
    <row r="3" spans="1:12" ht="28.5" customHeight="1">
      <c r="A3" s="69"/>
      <c r="B3" s="70"/>
      <c r="C3" s="70"/>
      <c r="D3" s="367"/>
      <c r="E3" s="367"/>
      <c r="F3" s="69"/>
      <c r="G3" s="70"/>
    </row>
    <row r="4" spans="1:12" ht="62.25" customHeight="1">
      <c r="A4" s="105" t="s">
        <v>100</v>
      </c>
      <c r="B4" s="106" t="s">
        <v>7</v>
      </c>
      <c r="C4" s="84" t="s">
        <v>277</v>
      </c>
      <c r="D4" s="84" t="s">
        <v>305</v>
      </c>
      <c r="E4" s="84" t="s">
        <v>302</v>
      </c>
      <c r="F4" s="106" t="s">
        <v>198</v>
      </c>
      <c r="G4" s="107" t="s">
        <v>215</v>
      </c>
    </row>
    <row r="5" spans="1:12" ht="23.25" customHeight="1">
      <c r="A5" s="108">
        <v>1</v>
      </c>
      <c r="B5" s="109">
        <v>2</v>
      </c>
      <c r="C5" s="364">
        <v>3</v>
      </c>
      <c r="D5" s="364">
        <v>4</v>
      </c>
      <c r="E5" s="364">
        <v>5</v>
      </c>
      <c r="F5" s="109">
        <v>6</v>
      </c>
      <c r="G5" s="109">
        <v>7</v>
      </c>
    </row>
    <row r="6" spans="1:12" ht="39" customHeight="1">
      <c r="A6" s="110" t="s">
        <v>49</v>
      </c>
      <c r="B6" s="111">
        <v>4000</v>
      </c>
      <c r="C6" s="369">
        <f>C7+C8+C14+C32+C37+C44</f>
        <v>119</v>
      </c>
      <c r="D6" s="369">
        <f>D7+D8+D14+D37+D44</f>
        <v>100</v>
      </c>
      <c r="E6" s="369">
        <f>E7+E8+E14+E32+E37+E44</f>
        <v>753</v>
      </c>
      <c r="F6" s="112">
        <f>E6-D6</f>
        <v>653</v>
      </c>
      <c r="G6" s="112">
        <f>(E6/D6)*100</f>
        <v>753</v>
      </c>
    </row>
    <row r="7" spans="1:12" ht="33" hidden="1" customHeight="1">
      <c r="A7" s="285" t="s">
        <v>0</v>
      </c>
      <c r="B7" s="289">
        <v>4010</v>
      </c>
      <c r="C7" s="382">
        <v>0</v>
      </c>
      <c r="D7" s="383">
        <v>0</v>
      </c>
      <c r="E7" s="382">
        <v>0</v>
      </c>
      <c r="F7" s="287">
        <f t="shared" ref="F7:F44" si="0">E7-D7</f>
        <v>0</v>
      </c>
      <c r="G7" s="288" t="e">
        <f t="shared" ref="G7:G44" si="1">(E7/D7)*100</f>
        <v>#DIV/0!</v>
      </c>
    </row>
    <row r="8" spans="1:12" s="166" customFormat="1" ht="27.75" customHeight="1">
      <c r="A8" s="164" t="s">
        <v>1</v>
      </c>
      <c r="B8" s="165">
        <v>4020</v>
      </c>
      <c r="C8" s="301">
        <f>SUM(C9:C13)</f>
        <v>0</v>
      </c>
      <c r="D8" s="301">
        <f>SUM(D9:D13)</f>
        <v>0</v>
      </c>
      <c r="E8" s="301">
        <f>SUM(E9:E13)</f>
        <v>275</v>
      </c>
      <c r="F8" s="302">
        <f t="shared" ref="F8:F12" si="2">E8-D8</f>
        <v>275</v>
      </c>
      <c r="G8" s="352" t="e">
        <f t="shared" ref="G8:G13" si="3">(E8/D8)*100</f>
        <v>#DIV/0!</v>
      </c>
    </row>
    <row r="9" spans="1:12" s="166" customFormat="1" ht="24" customHeight="1">
      <c r="A9" s="334" t="s">
        <v>319</v>
      </c>
      <c r="B9" s="170"/>
      <c r="C9" s="172">
        <v>0</v>
      </c>
      <c r="D9" s="172">
        <v>0</v>
      </c>
      <c r="E9" s="336">
        <v>98</v>
      </c>
      <c r="F9" s="186">
        <f t="shared" si="2"/>
        <v>98</v>
      </c>
      <c r="G9" s="187" t="e">
        <f t="shared" si="3"/>
        <v>#DIV/0!</v>
      </c>
    </row>
    <row r="10" spans="1:12" s="166" customFormat="1" ht="29.25" customHeight="1">
      <c r="A10" s="335" t="s">
        <v>320</v>
      </c>
      <c r="B10" s="170"/>
      <c r="C10" s="172">
        <v>0</v>
      </c>
      <c r="D10" s="168">
        <v>0</v>
      </c>
      <c r="E10" s="336">
        <v>61</v>
      </c>
      <c r="F10" s="186">
        <f t="shared" si="2"/>
        <v>61</v>
      </c>
      <c r="G10" s="187" t="e">
        <f t="shared" si="3"/>
        <v>#DIV/0!</v>
      </c>
    </row>
    <row r="11" spans="1:12" s="166" customFormat="1" ht="21.75" customHeight="1">
      <c r="A11" s="169" t="s">
        <v>321</v>
      </c>
      <c r="B11" s="170"/>
      <c r="C11" s="172">
        <v>0</v>
      </c>
      <c r="D11" s="168">
        <v>0</v>
      </c>
      <c r="E11" s="172">
        <v>45</v>
      </c>
      <c r="F11" s="186">
        <f t="shared" si="2"/>
        <v>45</v>
      </c>
      <c r="G11" s="189" t="e">
        <f t="shared" si="3"/>
        <v>#DIV/0!</v>
      </c>
    </row>
    <row r="12" spans="1:12" s="166" customFormat="1" ht="21.75" customHeight="1">
      <c r="A12" s="340" t="s">
        <v>338</v>
      </c>
      <c r="B12" s="337"/>
      <c r="C12" s="384">
        <v>0</v>
      </c>
      <c r="D12" s="385">
        <v>0</v>
      </c>
      <c r="E12" s="384">
        <v>38</v>
      </c>
      <c r="F12" s="341">
        <f t="shared" si="2"/>
        <v>38</v>
      </c>
      <c r="G12" s="342" t="e">
        <f t="shared" si="3"/>
        <v>#DIV/0!</v>
      </c>
    </row>
    <row r="13" spans="1:12" ht="21.75" customHeight="1">
      <c r="A13" s="169" t="s">
        <v>322</v>
      </c>
      <c r="B13" s="109"/>
      <c r="C13" s="172">
        <v>0</v>
      </c>
      <c r="D13" s="171">
        <v>0</v>
      </c>
      <c r="E13" s="172">
        <v>33</v>
      </c>
      <c r="F13" s="186">
        <f t="shared" si="0"/>
        <v>33</v>
      </c>
      <c r="G13" s="189" t="e">
        <f t="shared" si="3"/>
        <v>#DIV/0!</v>
      </c>
    </row>
    <row r="14" spans="1:12" s="72" customFormat="1" ht="38.25" customHeight="1">
      <c r="A14" s="164" t="s">
        <v>15</v>
      </c>
      <c r="B14" s="165">
        <v>4030</v>
      </c>
      <c r="C14" s="386">
        <f>SUM(C15:C31)</f>
        <v>70</v>
      </c>
      <c r="D14" s="386">
        <f>D15</f>
        <v>100</v>
      </c>
      <c r="E14" s="386">
        <f>SUM(E15:E31)</f>
        <v>81</v>
      </c>
      <c r="F14" s="302">
        <f t="shared" si="0"/>
        <v>-19</v>
      </c>
      <c r="G14" s="302">
        <f t="shared" si="1"/>
        <v>81</v>
      </c>
    </row>
    <row r="15" spans="1:12" s="72" customFormat="1" ht="23.25" customHeight="1">
      <c r="A15" s="173" t="s">
        <v>238</v>
      </c>
      <c r="B15" s="174"/>
      <c r="C15" s="184">
        <v>0</v>
      </c>
      <c r="D15" s="172">
        <v>100</v>
      </c>
      <c r="E15" s="184">
        <v>41</v>
      </c>
      <c r="F15" s="186">
        <f t="shared" si="0"/>
        <v>-59</v>
      </c>
      <c r="G15" s="113">
        <f t="shared" si="1"/>
        <v>41</v>
      </c>
      <c r="L15" s="188"/>
    </row>
    <row r="16" spans="1:12" s="72" customFormat="1" ht="23.25" customHeight="1">
      <c r="A16" s="183" t="s">
        <v>245</v>
      </c>
      <c r="B16" s="174"/>
      <c r="C16" s="184">
        <v>8</v>
      </c>
      <c r="D16" s="172">
        <v>0</v>
      </c>
      <c r="E16" s="184">
        <v>11</v>
      </c>
      <c r="F16" s="186">
        <f t="shared" ref="F16:F31" si="4">E16-D16</f>
        <v>11</v>
      </c>
      <c r="G16" s="187" t="e">
        <f t="shared" ref="G16:G31" si="5">(E16/D16)*100</f>
        <v>#DIV/0!</v>
      </c>
    </row>
    <row r="17" spans="1:7" s="72" customFormat="1" ht="23.25" customHeight="1">
      <c r="A17" s="183" t="s">
        <v>246</v>
      </c>
      <c r="B17" s="174"/>
      <c r="C17" s="184">
        <v>7</v>
      </c>
      <c r="D17" s="172">
        <v>0</v>
      </c>
      <c r="E17" s="184">
        <v>0</v>
      </c>
      <c r="F17" s="186">
        <f t="shared" si="4"/>
        <v>0</v>
      </c>
      <c r="G17" s="187" t="e">
        <f t="shared" si="5"/>
        <v>#DIV/0!</v>
      </c>
    </row>
    <row r="18" spans="1:7" s="72" customFormat="1" ht="23.25" customHeight="1">
      <c r="A18" s="183" t="s">
        <v>324</v>
      </c>
      <c r="B18" s="174"/>
      <c r="C18" s="184">
        <v>0</v>
      </c>
      <c r="D18" s="172">
        <v>0</v>
      </c>
      <c r="E18" s="184">
        <v>5</v>
      </c>
      <c r="F18" s="186">
        <f t="shared" si="4"/>
        <v>5</v>
      </c>
      <c r="G18" s="187" t="e">
        <f t="shared" si="5"/>
        <v>#DIV/0!</v>
      </c>
    </row>
    <row r="19" spans="1:7" s="72" customFormat="1" ht="23.25" customHeight="1">
      <c r="A19" s="183" t="s">
        <v>283</v>
      </c>
      <c r="B19" s="174"/>
      <c r="C19" s="184">
        <v>7</v>
      </c>
      <c r="D19" s="172">
        <v>0</v>
      </c>
      <c r="E19" s="184">
        <v>0</v>
      </c>
      <c r="F19" s="186">
        <f t="shared" si="4"/>
        <v>0</v>
      </c>
      <c r="G19" s="187" t="e">
        <f t="shared" si="5"/>
        <v>#DIV/0!</v>
      </c>
    </row>
    <row r="20" spans="1:7" s="72" customFormat="1" ht="27" customHeight="1">
      <c r="A20" s="182" t="s">
        <v>328</v>
      </c>
      <c r="B20" s="174"/>
      <c r="C20" s="184">
        <v>0</v>
      </c>
      <c r="D20" s="172">
        <v>0</v>
      </c>
      <c r="E20" s="184">
        <v>5</v>
      </c>
      <c r="F20" s="186">
        <f t="shared" si="4"/>
        <v>5</v>
      </c>
      <c r="G20" s="187" t="e">
        <f t="shared" si="5"/>
        <v>#DIV/0!</v>
      </c>
    </row>
    <row r="21" spans="1:7" s="72" customFormat="1" ht="23.25" customHeight="1">
      <c r="A21" s="173" t="s">
        <v>325</v>
      </c>
      <c r="B21" s="174"/>
      <c r="C21" s="172">
        <v>0</v>
      </c>
      <c r="D21" s="172">
        <v>0</v>
      </c>
      <c r="E21" s="172">
        <v>8</v>
      </c>
      <c r="F21" s="186">
        <f t="shared" si="4"/>
        <v>8</v>
      </c>
      <c r="G21" s="187" t="e">
        <f t="shared" si="5"/>
        <v>#DIV/0!</v>
      </c>
    </row>
    <row r="22" spans="1:7" s="72" customFormat="1" ht="23.25" customHeight="1">
      <c r="A22" s="314" t="s">
        <v>284</v>
      </c>
      <c r="B22" s="315"/>
      <c r="C22" s="316">
        <v>8</v>
      </c>
      <c r="D22" s="316">
        <v>0</v>
      </c>
      <c r="E22" s="316">
        <v>0</v>
      </c>
      <c r="F22" s="317">
        <f t="shared" si="4"/>
        <v>0</v>
      </c>
      <c r="G22" s="318" t="e">
        <f t="shared" si="5"/>
        <v>#DIV/0!</v>
      </c>
    </row>
    <row r="23" spans="1:7" s="72" customFormat="1" ht="23.25" customHeight="1">
      <c r="A23" s="319" t="s">
        <v>285</v>
      </c>
      <c r="B23" s="315"/>
      <c r="C23" s="320">
        <v>21</v>
      </c>
      <c r="D23" s="316">
        <v>0</v>
      </c>
      <c r="E23" s="316">
        <v>0</v>
      </c>
      <c r="F23" s="317">
        <f t="shared" si="4"/>
        <v>0</v>
      </c>
      <c r="G23" s="318" t="e">
        <f t="shared" si="5"/>
        <v>#DIV/0!</v>
      </c>
    </row>
    <row r="24" spans="1:7" s="72" customFormat="1" ht="23.25" customHeight="1">
      <c r="A24" s="319" t="s">
        <v>286</v>
      </c>
      <c r="B24" s="315"/>
      <c r="C24" s="320">
        <v>2</v>
      </c>
      <c r="D24" s="316">
        <v>0</v>
      </c>
      <c r="E24" s="316">
        <v>0</v>
      </c>
      <c r="F24" s="317">
        <f t="shared" si="4"/>
        <v>0</v>
      </c>
      <c r="G24" s="318" t="e">
        <f t="shared" si="5"/>
        <v>#DIV/0!</v>
      </c>
    </row>
    <row r="25" spans="1:7" s="72" customFormat="1" ht="23.25" customHeight="1">
      <c r="A25" s="319" t="s">
        <v>287</v>
      </c>
      <c r="B25" s="315"/>
      <c r="C25" s="320">
        <v>3</v>
      </c>
      <c r="D25" s="316">
        <v>0</v>
      </c>
      <c r="E25" s="316">
        <v>0</v>
      </c>
      <c r="F25" s="317">
        <f t="shared" si="4"/>
        <v>0</v>
      </c>
      <c r="G25" s="318" t="e">
        <f t="shared" si="5"/>
        <v>#DIV/0!</v>
      </c>
    </row>
    <row r="26" spans="1:7" s="72" customFormat="1" ht="23.25" customHeight="1">
      <c r="A26" s="319" t="s">
        <v>288</v>
      </c>
      <c r="B26" s="315"/>
      <c r="C26" s="320">
        <v>3</v>
      </c>
      <c r="D26" s="316">
        <v>0</v>
      </c>
      <c r="E26" s="316">
        <v>0</v>
      </c>
      <c r="F26" s="317">
        <f t="shared" si="4"/>
        <v>0</v>
      </c>
      <c r="G26" s="318" t="e">
        <f t="shared" si="5"/>
        <v>#DIV/0!</v>
      </c>
    </row>
    <row r="27" spans="1:7" s="72" customFormat="1" ht="23.25" customHeight="1">
      <c r="A27" s="319" t="s">
        <v>289</v>
      </c>
      <c r="B27" s="315"/>
      <c r="C27" s="320">
        <v>2</v>
      </c>
      <c r="D27" s="316">
        <v>0</v>
      </c>
      <c r="E27" s="316">
        <v>0</v>
      </c>
      <c r="F27" s="317">
        <f t="shared" si="4"/>
        <v>0</v>
      </c>
      <c r="G27" s="318" t="e">
        <f t="shared" si="5"/>
        <v>#DIV/0!</v>
      </c>
    </row>
    <row r="28" spans="1:7" s="72" customFormat="1" ht="23.25" customHeight="1">
      <c r="A28" s="319" t="s">
        <v>290</v>
      </c>
      <c r="B28" s="315"/>
      <c r="C28" s="320">
        <v>8</v>
      </c>
      <c r="D28" s="316">
        <v>0</v>
      </c>
      <c r="E28" s="316">
        <v>0</v>
      </c>
      <c r="F28" s="317">
        <f t="shared" si="4"/>
        <v>0</v>
      </c>
      <c r="G28" s="318" t="e">
        <f t="shared" si="5"/>
        <v>#DIV/0!</v>
      </c>
    </row>
    <row r="29" spans="1:7" s="72" customFormat="1" ht="23.25" customHeight="1">
      <c r="A29" s="335" t="s">
        <v>327</v>
      </c>
      <c r="B29" s="337"/>
      <c r="C29" s="336">
        <v>0</v>
      </c>
      <c r="D29" s="384">
        <v>0</v>
      </c>
      <c r="E29" s="336">
        <v>3</v>
      </c>
      <c r="F29" s="338">
        <f t="shared" si="4"/>
        <v>3</v>
      </c>
      <c r="G29" s="339" t="e">
        <f t="shared" si="5"/>
        <v>#DIV/0!</v>
      </c>
    </row>
    <row r="30" spans="1:7" s="72" customFormat="1" ht="23.25" customHeight="1">
      <c r="A30" s="319" t="s">
        <v>291</v>
      </c>
      <c r="B30" s="315"/>
      <c r="C30" s="320">
        <v>1</v>
      </c>
      <c r="D30" s="316">
        <v>0</v>
      </c>
      <c r="E30" s="320">
        <v>0</v>
      </c>
      <c r="F30" s="317">
        <f t="shared" si="4"/>
        <v>0</v>
      </c>
      <c r="G30" s="318" t="e">
        <f t="shared" si="5"/>
        <v>#DIV/0!</v>
      </c>
    </row>
    <row r="31" spans="1:7" s="72" customFormat="1" ht="23.25" customHeight="1">
      <c r="A31" s="173" t="s">
        <v>326</v>
      </c>
      <c r="B31" s="174"/>
      <c r="C31" s="172">
        <v>0</v>
      </c>
      <c r="D31" s="172">
        <v>0</v>
      </c>
      <c r="E31" s="172">
        <v>8</v>
      </c>
      <c r="F31" s="186">
        <f t="shared" si="4"/>
        <v>8</v>
      </c>
      <c r="G31" s="187" t="e">
        <f t="shared" si="5"/>
        <v>#DIV/0!</v>
      </c>
    </row>
    <row r="32" spans="1:7" s="72" customFormat="1" ht="31.5" customHeight="1">
      <c r="A32" s="164" t="s">
        <v>2</v>
      </c>
      <c r="B32" s="165">
        <v>4040</v>
      </c>
      <c r="C32" s="301">
        <f>SUM(C33:C36)</f>
        <v>49</v>
      </c>
      <c r="D32" s="171">
        <f>SUM(D33:D36)</f>
        <v>0</v>
      </c>
      <c r="E32" s="301">
        <f>SUM(E33:E36)</f>
        <v>10</v>
      </c>
      <c r="F32" s="302">
        <f t="shared" si="0"/>
        <v>10</v>
      </c>
      <c r="G32" s="303" t="e">
        <f t="shared" si="1"/>
        <v>#DIV/0!</v>
      </c>
    </row>
    <row r="33" spans="1:7" s="72" customFormat="1" ht="38.25" customHeight="1">
      <c r="A33" s="182" t="s">
        <v>331</v>
      </c>
      <c r="B33" s="181"/>
      <c r="C33" s="172">
        <v>0</v>
      </c>
      <c r="D33" s="387">
        <v>0</v>
      </c>
      <c r="E33" s="172">
        <v>5</v>
      </c>
      <c r="F33" s="186">
        <f t="shared" si="0"/>
        <v>5</v>
      </c>
      <c r="G33" s="187" t="e">
        <f t="shared" si="1"/>
        <v>#DIV/0!</v>
      </c>
    </row>
    <row r="34" spans="1:7" s="72" customFormat="1" ht="26.25" customHeight="1">
      <c r="A34" s="335" t="s">
        <v>329</v>
      </c>
      <c r="B34" s="181"/>
      <c r="C34" s="172">
        <v>0</v>
      </c>
      <c r="D34" s="387">
        <v>0</v>
      </c>
      <c r="E34" s="172">
        <v>3</v>
      </c>
      <c r="F34" s="186">
        <f t="shared" si="0"/>
        <v>3</v>
      </c>
      <c r="G34" s="187" t="e">
        <f t="shared" si="1"/>
        <v>#DIV/0!</v>
      </c>
    </row>
    <row r="35" spans="1:7" s="72" customFormat="1" ht="26.25" customHeight="1">
      <c r="A35" s="335" t="s">
        <v>330</v>
      </c>
      <c r="B35" s="114"/>
      <c r="C35" s="172">
        <v>0</v>
      </c>
      <c r="D35" s="388">
        <v>0</v>
      </c>
      <c r="E35" s="172">
        <v>2</v>
      </c>
      <c r="F35" s="113">
        <f t="shared" ref="F35" si="6">E35-D35</f>
        <v>2</v>
      </c>
      <c r="G35" s="187" t="e">
        <f t="shared" ref="G35" si="7">(E35/D35)*100</f>
        <v>#DIV/0!</v>
      </c>
    </row>
    <row r="36" spans="1:7" s="72" customFormat="1" ht="24" customHeight="1">
      <c r="A36" s="182" t="s">
        <v>292</v>
      </c>
      <c r="B36" s="114"/>
      <c r="C36" s="172">
        <v>49</v>
      </c>
      <c r="D36" s="388">
        <v>0</v>
      </c>
      <c r="E36" s="172">
        <v>0</v>
      </c>
      <c r="F36" s="113">
        <f t="shared" si="0"/>
        <v>0</v>
      </c>
      <c r="G36" s="187" t="e">
        <f t="shared" si="1"/>
        <v>#DIV/0!</v>
      </c>
    </row>
    <row r="37" spans="1:7" s="72" customFormat="1" ht="40.5" customHeight="1">
      <c r="A37" s="164" t="s">
        <v>41</v>
      </c>
      <c r="B37" s="165">
        <v>4050</v>
      </c>
      <c r="C37" s="386">
        <f>SUM(C38:C43)</f>
        <v>0</v>
      </c>
      <c r="D37" s="389">
        <f>SUM(D38:D43)</f>
        <v>0</v>
      </c>
      <c r="E37" s="386">
        <f>SUM(E38:E43)</f>
        <v>387</v>
      </c>
      <c r="F37" s="302">
        <f t="shared" si="0"/>
        <v>387</v>
      </c>
      <c r="G37" s="189" t="e">
        <f t="shared" si="1"/>
        <v>#DIV/0!</v>
      </c>
    </row>
    <row r="38" spans="1:7" s="72" customFormat="1" ht="27" customHeight="1">
      <c r="A38" s="335" t="s">
        <v>332</v>
      </c>
      <c r="B38" s="181"/>
      <c r="C38" s="172">
        <v>0</v>
      </c>
      <c r="D38" s="390">
        <v>0</v>
      </c>
      <c r="E38" s="336">
        <v>17</v>
      </c>
      <c r="F38" s="186">
        <f t="shared" ref="F38:F41" si="8">E38-D38</f>
        <v>17</v>
      </c>
      <c r="G38" s="187" t="e">
        <f t="shared" ref="G38:G41" si="9">(E38/D38)*100</f>
        <v>#DIV/0!</v>
      </c>
    </row>
    <row r="39" spans="1:7" s="72" customFormat="1" ht="21.75" customHeight="1">
      <c r="A39" s="335" t="s">
        <v>333</v>
      </c>
      <c r="B39" s="181"/>
      <c r="C39" s="172">
        <v>0</v>
      </c>
      <c r="D39" s="390">
        <v>0</v>
      </c>
      <c r="E39" s="336">
        <v>30</v>
      </c>
      <c r="F39" s="186">
        <f t="shared" si="8"/>
        <v>30</v>
      </c>
      <c r="G39" s="187" t="e">
        <f t="shared" si="9"/>
        <v>#DIV/0!</v>
      </c>
    </row>
    <row r="40" spans="1:7" s="72" customFormat="1" ht="24" customHeight="1">
      <c r="A40" s="335" t="s">
        <v>334</v>
      </c>
      <c r="B40" s="181"/>
      <c r="C40" s="172">
        <v>0</v>
      </c>
      <c r="D40" s="390">
        <v>0</v>
      </c>
      <c r="E40" s="336">
        <v>207</v>
      </c>
      <c r="F40" s="186">
        <f t="shared" si="8"/>
        <v>207</v>
      </c>
      <c r="G40" s="187" t="e">
        <f t="shared" si="9"/>
        <v>#DIV/0!</v>
      </c>
    </row>
    <row r="41" spans="1:7" s="72" customFormat="1" ht="25.5" customHeight="1">
      <c r="A41" s="335" t="s">
        <v>335</v>
      </c>
      <c r="B41" s="181"/>
      <c r="C41" s="172">
        <v>0</v>
      </c>
      <c r="D41" s="390">
        <v>0</v>
      </c>
      <c r="E41" s="336">
        <v>10</v>
      </c>
      <c r="F41" s="186">
        <f t="shared" si="8"/>
        <v>10</v>
      </c>
      <c r="G41" s="187" t="e">
        <f t="shared" si="9"/>
        <v>#DIV/0!</v>
      </c>
    </row>
    <row r="42" spans="1:7" s="72" customFormat="1" ht="37.5" customHeight="1">
      <c r="A42" s="340" t="s">
        <v>337</v>
      </c>
      <c r="B42" s="337"/>
      <c r="C42" s="384">
        <v>0</v>
      </c>
      <c r="D42" s="385">
        <v>0</v>
      </c>
      <c r="E42" s="384">
        <v>75</v>
      </c>
      <c r="F42" s="341">
        <f t="shared" si="0"/>
        <v>75</v>
      </c>
      <c r="G42" s="342" t="e">
        <f t="shared" si="1"/>
        <v>#DIV/0!</v>
      </c>
    </row>
    <row r="43" spans="1:7" s="72" customFormat="1" ht="22.5" customHeight="1">
      <c r="A43" s="169" t="s">
        <v>336</v>
      </c>
      <c r="B43" s="174"/>
      <c r="C43" s="172">
        <v>0</v>
      </c>
      <c r="D43" s="373">
        <v>0</v>
      </c>
      <c r="E43" s="172">
        <v>48</v>
      </c>
      <c r="F43" s="341">
        <f t="shared" si="0"/>
        <v>48</v>
      </c>
      <c r="G43" s="190"/>
    </row>
    <row r="44" spans="1:7" s="72" customFormat="1" ht="24.75" hidden="1" customHeight="1">
      <c r="A44" s="285" t="s">
        <v>123</v>
      </c>
      <c r="B44" s="286">
        <v>4060</v>
      </c>
      <c r="C44" s="382">
        <v>0</v>
      </c>
      <c r="D44" s="382">
        <v>0</v>
      </c>
      <c r="E44" s="382">
        <v>0</v>
      </c>
      <c r="F44" s="287">
        <f t="shared" si="0"/>
        <v>0</v>
      </c>
      <c r="G44" s="288" t="e">
        <f t="shared" si="1"/>
        <v>#DIV/0!</v>
      </c>
    </row>
    <row r="45" spans="1:7">
      <c r="A45" s="115"/>
      <c r="B45" s="116"/>
      <c r="D45" s="120"/>
      <c r="E45" s="121"/>
      <c r="F45" s="118"/>
      <c r="G45" s="118"/>
    </row>
    <row r="46" spans="1:7" ht="26.25" customHeight="1">
      <c r="A46" s="101" t="s">
        <v>237</v>
      </c>
      <c r="B46" s="448" t="s">
        <v>57</v>
      </c>
      <c r="C46" s="448"/>
      <c r="D46" s="448"/>
      <c r="E46" s="391"/>
      <c r="F46" s="427" t="s">
        <v>318</v>
      </c>
      <c r="G46" s="427"/>
    </row>
    <row r="47" spans="1:7">
      <c r="A47" s="75" t="s">
        <v>179</v>
      </c>
      <c r="B47" s="449" t="s">
        <v>46</v>
      </c>
      <c r="C47" s="449"/>
      <c r="D47" s="449"/>
      <c r="E47" s="166"/>
      <c r="F47" s="424" t="s">
        <v>114</v>
      </c>
      <c r="G47" s="424"/>
    </row>
    <row r="48" spans="1:7">
      <c r="A48" s="115"/>
      <c r="B48" s="116"/>
      <c r="D48" s="120"/>
      <c r="E48" s="121"/>
      <c r="F48" s="118"/>
      <c r="G48" s="118"/>
    </row>
    <row r="49" spans="1:7">
      <c r="A49" s="115"/>
      <c r="B49" s="116"/>
      <c r="D49" s="120"/>
      <c r="E49" s="121"/>
      <c r="F49" s="118"/>
      <c r="G49" s="118"/>
    </row>
    <row r="50" spans="1:7">
      <c r="A50" s="115"/>
      <c r="B50" s="116"/>
      <c r="D50" s="120"/>
      <c r="E50" s="121"/>
      <c r="F50" s="118"/>
      <c r="G50" s="118"/>
    </row>
    <row r="51" spans="1:7">
      <c r="A51" s="115"/>
      <c r="B51" s="116"/>
      <c r="D51" s="120"/>
      <c r="E51" s="121"/>
      <c r="F51" s="118"/>
      <c r="G51" s="118"/>
    </row>
    <row r="52" spans="1:7">
      <c r="A52" s="115"/>
      <c r="B52" s="116"/>
      <c r="D52" s="120"/>
      <c r="E52" s="121"/>
      <c r="F52" s="118"/>
      <c r="G52" s="118"/>
    </row>
    <row r="53" spans="1:7">
      <c r="A53" s="115"/>
      <c r="B53" s="116"/>
      <c r="D53" s="120"/>
      <c r="E53" s="121"/>
      <c r="F53" s="118"/>
      <c r="G53" s="118"/>
    </row>
    <row r="54" spans="1:7">
      <c r="A54" s="115"/>
      <c r="B54" s="116"/>
      <c r="D54" s="120"/>
      <c r="E54" s="121"/>
      <c r="F54" s="118"/>
      <c r="G54" s="118"/>
    </row>
    <row r="55" spans="1:7">
      <c r="A55" s="115"/>
      <c r="B55" s="116"/>
      <c r="D55" s="120"/>
      <c r="E55" s="121"/>
      <c r="F55" s="118"/>
      <c r="G55" s="118"/>
    </row>
    <row r="56" spans="1:7">
      <c r="A56" s="115"/>
      <c r="B56" s="116"/>
      <c r="D56" s="120"/>
      <c r="E56" s="121"/>
      <c r="F56" s="118"/>
      <c r="G56" s="118"/>
    </row>
    <row r="57" spans="1:7">
      <c r="A57" s="115"/>
      <c r="B57" s="116"/>
      <c r="D57" s="120"/>
      <c r="E57" s="121"/>
      <c r="F57" s="118"/>
      <c r="G57" s="118"/>
    </row>
    <row r="58" spans="1:7">
      <c r="A58" s="115"/>
      <c r="B58" s="116"/>
      <c r="D58" s="120"/>
      <c r="E58" s="121"/>
      <c r="F58" s="118"/>
      <c r="G58" s="118"/>
    </row>
    <row r="59" spans="1:7">
      <c r="A59" s="115"/>
      <c r="B59" s="116"/>
      <c r="D59" s="120"/>
      <c r="E59" s="121"/>
      <c r="F59" s="118"/>
      <c r="G59" s="118"/>
    </row>
    <row r="60" spans="1:7">
      <c r="A60" s="115"/>
      <c r="B60" s="116"/>
      <c r="D60" s="120"/>
      <c r="E60" s="121"/>
      <c r="F60" s="118"/>
      <c r="G60" s="118"/>
    </row>
    <row r="61" spans="1:7">
      <c r="A61" s="115"/>
      <c r="B61" s="116"/>
      <c r="D61" s="120"/>
      <c r="E61" s="121"/>
      <c r="F61" s="118"/>
      <c r="G61" s="118"/>
    </row>
    <row r="62" spans="1:7">
      <c r="A62" s="115"/>
      <c r="B62" s="116"/>
      <c r="D62" s="120"/>
      <c r="E62" s="121"/>
      <c r="F62" s="118"/>
      <c r="G62" s="118"/>
    </row>
    <row r="63" spans="1:7">
      <c r="A63" s="115"/>
      <c r="B63" s="116"/>
      <c r="D63" s="120"/>
      <c r="E63" s="121"/>
      <c r="F63" s="118"/>
      <c r="G63" s="118"/>
    </row>
    <row r="64" spans="1:7">
      <c r="A64" s="115"/>
      <c r="B64" s="116"/>
      <c r="D64" s="120"/>
      <c r="E64" s="121"/>
      <c r="F64" s="118"/>
      <c r="G64" s="118"/>
    </row>
    <row r="65" spans="1:7">
      <c r="A65" s="115"/>
      <c r="B65" s="116"/>
      <c r="D65" s="120"/>
      <c r="E65" s="121"/>
      <c r="F65" s="118"/>
      <c r="G65" s="118"/>
    </row>
    <row r="66" spans="1:7">
      <c r="A66" s="115"/>
      <c r="B66" s="116"/>
      <c r="D66" s="120"/>
      <c r="E66" s="121"/>
      <c r="F66" s="118"/>
      <c r="G66" s="118"/>
    </row>
    <row r="67" spans="1:7">
      <c r="A67" s="115"/>
      <c r="B67" s="116"/>
      <c r="D67" s="120"/>
      <c r="E67" s="121"/>
      <c r="F67" s="118"/>
      <c r="G67" s="118"/>
    </row>
    <row r="68" spans="1:7">
      <c r="A68" s="115"/>
      <c r="B68" s="116"/>
      <c r="D68" s="120"/>
      <c r="E68" s="121"/>
      <c r="F68" s="118"/>
      <c r="G68" s="118"/>
    </row>
    <row r="69" spans="1:7">
      <c r="A69" s="115"/>
      <c r="B69" s="116"/>
      <c r="D69" s="120"/>
      <c r="E69" s="121"/>
      <c r="F69" s="118"/>
      <c r="G69" s="118"/>
    </row>
    <row r="70" spans="1:7">
      <c r="A70" s="115"/>
      <c r="B70" s="116"/>
      <c r="D70" s="120"/>
      <c r="E70" s="121"/>
      <c r="F70" s="118"/>
      <c r="G70" s="118"/>
    </row>
    <row r="71" spans="1:7">
      <c r="A71" s="115"/>
      <c r="B71" s="116"/>
      <c r="D71" s="120"/>
      <c r="E71" s="121"/>
      <c r="F71" s="118"/>
      <c r="G71" s="118"/>
    </row>
    <row r="72" spans="1:7">
      <c r="A72" s="115"/>
      <c r="B72" s="116"/>
      <c r="D72" s="120"/>
      <c r="E72" s="121"/>
      <c r="F72" s="118"/>
      <c r="G72" s="118"/>
    </row>
    <row r="73" spans="1:7">
      <c r="A73" s="115"/>
      <c r="B73" s="116"/>
      <c r="D73" s="120"/>
      <c r="E73" s="121"/>
      <c r="F73" s="118"/>
      <c r="G73" s="118"/>
    </row>
    <row r="74" spans="1:7">
      <c r="A74" s="115"/>
      <c r="B74" s="116"/>
      <c r="D74" s="120"/>
      <c r="E74" s="121"/>
      <c r="F74" s="118"/>
      <c r="G74" s="118"/>
    </row>
    <row r="75" spans="1:7">
      <c r="A75" s="115"/>
      <c r="B75" s="116"/>
      <c r="D75" s="120"/>
      <c r="E75" s="121"/>
      <c r="F75" s="118"/>
      <c r="G75" s="118"/>
    </row>
    <row r="76" spans="1:7">
      <c r="A76" s="115"/>
      <c r="B76" s="116"/>
      <c r="D76" s="120"/>
      <c r="E76" s="121"/>
      <c r="F76" s="118"/>
      <c r="G76" s="118"/>
    </row>
    <row r="77" spans="1:7">
      <c r="A77" s="115"/>
      <c r="D77" s="120"/>
      <c r="E77" s="121"/>
      <c r="F77" s="121"/>
      <c r="G77" s="121"/>
    </row>
    <row r="78" spans="1:7">
      <c r="A78" s="78"/>
      <c r="D78" s="120"/>
      <c r="E78" s="121"/>
      <c r="F78" s="121"/>
      <c r="G78" s="121"/>
    </row>
    <row r="79" spans="1:7">
      <c r="A79" s="78"/>
      <c r="D79" s="120"/>
      <c r="E79" s="121"/>
      <c r="F79" s="121"/>
      <c r="G79" s="121"/>
    </row>
    <row r="80" spans="1:7">
      <c r="A80" s="78"/>
      <c r="D80" s="120"/>
      <c r="E80" s="121"/>
      <c r="F80" s="121"/>
      <c r="G80" s="121"/>
    </row>
    <row r="81" spans="1:7">
      <c r="A81" s="78"/>
      <c r="D81" s="120"/>
      <c r="E81" s="121"/>
      <c r="F81" s="121"/>
      <c r="G81" s="121"/>
    </row>
    <row r="82" spans="1:7">
      <c r="A82" s="78"/>
      <c r="D82" s="120"/>
      <c r="E82" s="121"/>
      <c r="F82" s="121"/>
      <c r="G82" s="121"/>
    </row>
    <row r="83" spans="1:7">
      <c r="A83" s="78"/>
      <c r="D83" s="120"/>
      <c r="E83" s="121"/>
      <c r="F83" s="121"/>
      <c r="G83" s="121"/>
    </row>
    <row r="84" spans="1:7">
      <c r="A84" s="78"/>
      <c r="D84" s="120"/>
      <c r="E84" s="121"/>
      <c r="F84" s="121"/>
      <c r="G84" s="121"/>
    </row>
    <row r="85" spans="1:7">
      <c r="A85" s="78"/>
      <c r="D85" s="120"/>
      <c r="E85" s="121"/>
      <c r="F85" s="121"/>
      <c r="G85" s="121"/>
    </row>
    <row r="86" spans="1:7">
      <c r="A86" s="78"/>
      <c r="D86" s="120"/>
      <c r="E86" s="121"/>
      <c r="F86" s="121"/>
      <c r="G86" s="121"/>
    </row>
    <row r="87" spans="1:7">
      <c r="A87" s="78"/>
      <c r="D87" s="120"/>
      <c r="E87" s="121"/>
      <c r="F87" s="121"/>
      <c r="G87" s="121"/>
    </row>
    <row r="88" spans="1:7">
      <c r="A88" s="78"/>
      <c r="D88" s="120"/>
      <c r="E88" s="121"/>
      <c r="F88" s="121"/>
      <c r="G88" s="121"/>
    </row>
    <row r="89" spans="1:7">
      <c r="A89" s="78"/>
      <c r="D89" s="120"/>
      <c r="E89" s="121"/>
      <c r="F89" s="121"/>
      <c r="G89" s="121"/>
    </row>
    <row r="90" spans="1:7">
      <c r="A90" s="78"/>
      <c r="D90" s="120"/>
      <c r="E90" s="121"/>
      <c r="F90" s="121"/>
      <c r="G90" s="121"/>
    </row>
    <row r="91" spans="1:7">
      <c r="A91" s="78"/>
      <c r="D91" s="120"/>
      <c r="E91" s="121"/>
      <c r="F91" s="121"/>
      <c r="G91" s="121"/>
    </row>
    <row r="92" spans="1:7">
      <c r="A92" s="78"/>
      <c r="D92" s="120"/>
      <c r="E92" s="121"/>
      <c r="F92" s="121"/>
      <c r="G92" s="121"/>
    </row>
    <row r="93" spans="1:7">
      <c r="A93" s="78"/>
      <c r="D93" s="120"/>
      <c r="E93" s="121"/>
      <c r="F93" s="121"/>
      <c r="G93" s="121"/>
    </row>
    <row r="94" spans="1:7">
      <c r="A94" s="78"/>
      <c r="D94" s="120"/>
      <c r="E94" s="121"/>
      <c r="F94" s="121"/>
      <c r="G94" s="121"/>
    </row>
    <row r="95" spans="1:7">
      <c r="A95" s="78"/>
      <c r="D95" s="120"/>
      <c r="E95" s="121"/>
      <c r="F95" s="121"/>
      <c r="G95" s="121"/>
    </row>
    <row r="96" spans="1:7">
      <c r="A96" s="78"/>
      <c r="D96" s="120"/>
      <c r="E96" s="121"/>
      <c r="F96" s="121"/>
      <c r="G96" s="121"/>
    </row>
    <row r="97" spans="1:7">
      <c r="A97" s="78"/>
      <c r="D97" s="120"/>
      <c r="E97" s="121"/>
      <c r="F97" s="121"/>
      <c r="G97" s="121"/>
    </row>
    <row r="98" spans="1:7">
      <c r="A98" s="78"/>
      <c r="D98" s="120"/>
      <c r="E98" s="121"/>
      <c r="F98" s="121"/>
      <c r="G98" s="121"/>
    </row>
    <row r="99" spans="1:7">
      <c r="A99" s="78"/>
      <c r="D99" s="120"/>
      <c r="E99" s="121"/>
      <c r="F99" s="121"/>
      <c r="G99" s="121"/>
    </row>
    <row r="100" spans="1:7">
      <c r="A100" s="78"/>
    </row>
    <row r="101" spans="1:7">
      <c r="A101" s="79"/>
    </row>
    <row r="102" spans="1:7">
      <c r="A102" s="79"/>
    </row>
    <row r="103" spans="1:7">
      <c r="A103" s="79"/>
    </row>
    <row r="104" spans="1:7">
      <c r="A104" s="79"/>
    </row>
    <row r="105" spans="1:7">
      <c r="A105" s="79"/>
    </row>
    <row r="106" spans="1:7">
      <c r="A106" s="79"/>
    </row>
    <row r="107" spans="1:7">
      <c r="A107" s="79"/>
    </row>
    <row r="108" spans="1:7">
      <c r="A108" s="79"/>
    </row>
    <row r="109" spans="1:7">
      <c r="A109" s="79"/>
    </row>
    <row r="110" spans="1:7">
      <c r="A110" s="79"/>
    </row>
    <row r="111" spans="1:7">
      <c r="A111" s="79"/>
    </row>
    <row r="112" spans="1:7">
      <c r="A112" s="79"/>
    </row>
    <row r="113" spans="1:1">
      <c r="A113" s="79"/>
    </row>
    <row r="114" spans="1:1">
      <c r="A114" s="79"/>
    </row>
    <row r="115" spans="1:1">
      <c r="A115" s="79"/>
    </row>
    <row r="116" spans="1:1">
      <c r="A116" s="79"/>
    </row>
    <row r="117" spans="1:1">
      <c r="A117" s="79"/>
    </row>
    <row r="118" spans="1:1">
      <c r="A118" s="79"/>
    </row>
    <row r="119" spans="1:1">
      <c r="A119" s="79"/>
    </row>
    <row r="120" spans="1:1">
      <c r="A120" s="79"/>
    </row>
    <row r="121" spans="1:1">
      <c r="A121" s="79"/>
    </row>
    <row r="122" spans="1:1">
      <c r="A122" s="79"/>
    </row>
    <row r="123" spans="1:1">
      <c r="A123" s="79"/>
    </row>
    <row r="124" spans="1:1">
      <c r="A124" s="79"/>
    </row>
    <row r="125" spans="1:1">
      <c r="A125" s="79"/>
    </row>
    <row r="126" spans="1:1">
      <c r="A126" s="79"/>
    </row>
    <row r="127" spans="1:1">
      <c r="A127" s="79"/>
    </row>
    <row r="128" spans="1:1">
      <c r="A128" s="79"/>
    </row>
    <row r="129" spans="1:1">
      <c r="A129" s="79"/>
    </row>
    <row r="130" spans="1:1">
      <c r="A130" s="79"/>
    </row>
    <row r="131" spans="1:1">
      <c r="A131" s="79"/>
    </row>
    <row r="132" spans="1:1">
      <c r="A132" s="79"/>
    </row>
    <row r="133" spans="1:1">
      <c r="A133" s="79"/>
    </row>
    <row r="134" spans="1:1">
      <c r="A134" s="79"/>
    </row>
    <row r="135" spans="1:1">
      <c r="A135" s="79"/>
    </row>
    <row r="136" spans="1:1">
      <c r="A136" s="79"/>
    </row>
    <row r="137" spans="1:1">
      <c r="A137" s="79"/>
    </row>
    <row r="138" spans="1:1">
      <c r="A138" s="79"/>
    </row>
    <row r="139" spans="1:1">
      <c r="A139" s="79"/>
    </row>
    <row r="140" spans="1:1">
      <c r="A140" s="79"/>
    </row>
    <row r="141" spans="1:1">
      <c r="A141" s="79"/>
    </row>
    <row r="142" spans="1:1">
      <c r="A142" s="79"/>
    </row>
    <row r="143" spans="1:1">
      <c r="A143" s="79"/>
    </row>
    <row r="144" spans="1:1">
      <c r="A144" s="79"/>
    </row>
    <row r="145" spans="1:1">
      <c r="A145" s="79"/>
    </row>
    <row r="146" spans="1:1">
      <c r="A146" s="79"/>
    </row>
    <row r="147" spans="1:1">
      <c r="A147" s="79"/>
    </row>
    <row r="148" spans="1:1">
      <c r="A148" s="79"/>
    </row>
    <row r="149" spans="1:1">
      <c r="A149" s="79"/>
    </row>
    <row r="150" spans="1:1">
      <c r="A150" s="79"/>
    </row>
    <row r="151" spans="1:1">
      <c r="A151" s="79"/>
    </row>
    <row r="152" spans="1:1">
      <c r="A152" s="79"/>
    </row>
    <row r="153" spans="1:1">
      <c r="A153" s="79"/>
    </row>
    <row r="154" spans="1:1">
      <c r="A154" s="79"/>
    </row>
    <row r="155" spans="1:1">
      <c r="A155" s="79"/>
    </row>
    <row r="156" spans="1:1">
      <c r="A156" s="79"/>
    </row>
    <row r="157" spans="1:1">
      <c r="A157" s="79"/>
    </row>
    <row r="158" spans="1:1">
      <c r="A158" s="79"/>
    </row>
    <row r="159" spans="1:1">
      <c r="A159" s="79"/>
    </row>
    <row r="160" spans="1:1">
      <c r="A160" s="79"/>
    </row>
    <row r="161" spans="1:1">
      <c r="A161" s="79"/>
    </row>
    <row r="162" spans="1:1">
      <c r="A162" s="79"/>
    </row>
    <row r="163" spans="1:1">
      <c r="A163" s="79"/>
    </row>
    <row r="164" spans="1:1">
      <c r="A164" s="79"/>
    </row>
    <row r="165" spans="1:1">
      <c r="A165" s="79"/>
    </row>
    <row r="166" spans="1:1">
      <c r="A166" s="79"/>
    </row>
    <row r="167" spans="1:1">
      <c r="A167" s="79"/>
    </row>
    <row r="168" spans="1:1">
      <c r="A168" s="79"/>
    </row>
    <row r="169" spans="1:1">
      <c r="A169" s="79"/>
    </row>
    <row r="170" spans="1:1">
      <c r="A170" s="79"/>
    </row>
    <row r="171" spans="1:1">
      <c r="A171" s="79"/>
    </row>
    <row r="172" spans="1:1">
      <c r="A172" s="79"/>
    </row>
    <row r="173" spans="1:1">
      <c r="A173" s="79"/>
    </row>
    <row r="174" spans="1:1">
      <c r="A174" s="79"/>
    </row>
    <row r="175" spans="1:1">
      <c r="A175" s="79"/>
    </row>
    <row r="176" spans="1:1">
      <c r="A176" s="79"/>
    </row>
    <row r="177" spans="1:1">
      <c r="A177" s="79"/>
    </row>
    <row r="178" spans="1:1">
      <c r="A178" s="79"/>
    </row>
    <row r="179" spans="1:1">
      <c r="A179" s="79"/>
    </row>
    <row r="180" spans="1:1">
      <c r="A180" s="79"/>
    </row>
    <row r="181" spans="1:1">
      <c r="A181" s="79"/>
    </row>
    <row r="182" spans="1:1">
      <c r="A182" s="79"/>
    </row>
    <row r="183" spans="1:1">
      <c r="A183" s="79"/>
    </row>
    <row r="184" spans="1:1">
      <c r="A184" s="79"/>
    </row>
    <row r="185" spans="1:1">
      <c r="A185" s="79"/>
    </row>
    <row r="186" spans="1:1">
      <c r="A186" s="79"/>
    </row>
    <row r="187" spans="1:1">
      <c r="A187" s="79"/>
    </row>
    <row r="188" spans="1:1">
      <c r="A188" s="79"/>
    </row>
    <row r="189" spans="1:1">
      <c r="A189" s="79"/>
    </row>
    <row r="190" spans="1:1">
      <c r="A190" s="79"/>
    </row>
    <row r="191" spans="1:1">
      <c r="A191" s="79"/>
    </row>
    <row r="192" spans="1:1">
      <c r="A192" s="79"/>
    </row>
    <row r="193" spans="1:1">
      <c r="A193" s="79"/>
    </row>
    <row r="194" spans="1:1">
      <c r="A194" s="79"/>
    </row>
    <row r="195" spans="1:1">
      <c r="A195" s="79"/>
    </row>
    <row r="196" spans="1:1">
      <c r="A196" s="79"/>
    </row>
    <row r="197" spans="1:1">
      <c r="A197" s="79"/>
    </row>
    <row r="198" spans="1:1">
      <c r="A198" s="79"/>
    </row>
    <row r="199" spans="1:1">
      <c r="A199" s="79"/>
    </row>
    <row r="200" spans="1:1">
      <c r="A200" s="79"/>
    </row>
    <row r="201" spans="1:1">
      <c r="A201" s="79"/>
    </row>
    <row r="202" spans="1:1">
      <c r="A202" s="79"/>
    </row>
    <row r="203" spans="1:1">
      <c r="A203" s="79"/>
    </row>
    <row r="204" spans="1:1">
      <c r="A204" s="79"/>
    </row>
    <row r="205" spans="1:1">
      <c r="A205" s="79"/>
    </row>
    <row r="206" spans="1:1">
      <c r="A206" s="79"/>
    </row>
    <row r="207" spans="1:1">
      <c r="A207" s="79"/>
    </row>
    <row r="208" spans="1:1">
      <c r="A208" s="79"/>
    </row>
    <row r="209" spans="1:1">
      <c r="A209" s="79"/>
    </row>
    <row r="210" spans="1:1">
      <c r="A210" s="79"/>
    </row>
    <row r="211" spans="1:1">
      <c r="A211" s="79"/>
    </row>
    <row r="212" spans="1:1">
      <c r="A212" s="79"/>
    </row>
    <row r="213" spans="1:1">
      <c r="A213" s="79"/>
    </row>
    <row r="214" spans="1:1">
      <c r="A214" s="79"/>
    </row>
    <row r="215" spans="1:1">
      <c r="A215" s="79"/>
    </row>
    <row r="216" spans="1:1">
      <c r="A216" s="79"/>
    </row>
    <row r="217" spans="1:1">
      <c r="A217" s="79"/>
    </row>
    <row r="218" spans="1:1">
      <c r="A218" s="79"/>
    </row>
    <row r="219" spans="1:1">
      <c r="A219" s="79"/>
    </row>
    <row r="220" spans="1:1">
      <c r="A220" s="79"/>
    </row>
    <row r="221" spans="1:1">
      <c r="A221" s="79"/>
    </row>
    <row r="222" spans="1:1">
      <c r="A222" s="79"/>
    </row>
    <row r="223" spans="1:1">
      <c r="A223" s="79"/>
    </row>
    <row r="224" spans="1:1">
      <c r="A224" s="79"/>
    </row>
    <row r="225" spans="1:1">
      <c r="A225" s="79"/>
    </row>
    <row r="226" spans="1:1">
      <c r="A226" s="79"/>
    </row>
    <row r="227" spans="1:1">
      <c r="A227" s="79"/>
    </row>
    <row r="228" spans="1:1">
      <c r="A228" s="79"/>
    </row>
    <row r="229" spans="1:1">
      <c r="A229" s="79"/>
    </row>
    <row r="230" spans="1:1">
      <c r="A230" s="79"/>
    </row>
    <row r="231" spans="1:1">
      <c r="A231" s="79"/>
    </row>
    <row r="232" spans="1:1">
      <c r="A232" s="79"/>
    </row>
    <row r="233" spans="1:1">
      <c r="A233" s="79"/>
    </row>
    <row r="234" spans="1:1">
      <c r="A234" s="79"/>
    </row>
    <row r="235" spans="1:1">
      <c r="A235" s="79"/>
    </row>
    <row r="236" spans="1:1">
      <c r="A236" s="79"/>
    </row>
    <row r="237" spans="1:1">
      <c r="A237" s="79"/>
    </row>
    <row r="238" spans="1:1">
      <c r="A238" s="79"/>
    </row>
    <row r="239" spans="1:1">
      <c r="A239" s="79"/>
    </row>
    <row r="240" spans="1:1">
      <c r="A240" s="79"/>
    </row>
    <row r="241" spans="1:1">
      <c r="A241" s="79"/>
    </row>
    <row r="242" spans="1:1">
      <c r="A242" s="79"/>
    </row>
    <row r="243" spans="1:1">
      <c r="A243" s="79"/>
    </row>
    <row r="244" spans="1:1">
      <c r="A244" s="79"/>
    </row>
    <row r="245" spans="1:1">
      <c r="A245" s="79"/>
    </row>
    <row r="246" spans="1:1">
      <c r="A246" s="79"/>
    </row>
    <row r="247" spans="1:1">
      <c r="A247" s="79"/>
    </row>
    <row r="248" spans="1:1">
      <c r="A248" s="79"/>
    </row>
    <row r="249" spans="1:1">
      <c r="A249" s="79"/>
    </row>
    <row r="250" spans="1:1">
      <c r="A250" s="79"/>
    </row>
    <row r="251" spans="1:1">
      <c r="A251" s="79"/>
    </row>
    <row r="252" spans="1:1">
      <c r="A252" s="79"/>
    </row>
    <row r="253" spans="1:1">
      <c r="A253" s="79"/>
    </row>
    <row r="254" spans="1:1">
      <c r="A254" s="79"/>
    </row>
    <row r="255" spans="1:1">
      <c r="A255" s="79"/>
    </row>
    <row r="256" spans="1:1">
      <c r="A256" s="79"/>
    </row>
    <row r="257" spans="1:1">
      <c r="A257" s="79"/>
    </row>
    <row r="258" spans="1:1">
      <c r="A258" s="79"/>
    </row>
    <row r="259" spans="1:1">
      <c r="A259" s="79"/>
    </row>
    <row r="260" spans="1:1">
      <c r="A260" s="79"/>
    </row>
    <row r="261" spans="1:1">
      <c r="A261" s="79"/>
    </row>
    <row r="262" spans="1:1">
      <c r="A262" s="79"/>
    </row>
    <row r="263" spans="1:1">
      <c r="A263" s="79"/>
    </row>
    <row r="264" spans="1:1">
      <c r="A264" s="79"/>
    </row>
    <row r="265" spans="1:1">
      <c r="A265" s="79"/>
    </row>
    <row r="266" spans="1:1">
      <c r="A266" s="79"/>
    </row>
    <row r="267" spans="1:1">
      <c r="A267" s="79"/>
    </row>
  </sheetData>
  <mergeCells count="5">
    <mergeCell ref="B46:D46"/>
    <mergeCell ref="B47:D47"/>
    <mergeCell ref="F46:G46"/>
    <mergeCell ref="F47:G47"/>
    <mergeCell ref="A2:G2"/>
  </mergeCells>
  <pageMargins left="0.59055118110236227" right="0.59055118110236227" top="0.98425196850393704" bottom="0.59055118110236227" header="0" footer="0"/>
  <pageSetup paperSize="9" scale="70" orientation="landscape" r:id="rId1"/>
  <ignoredErrors>
    <ignoredError sqref="D8 C37:E37" formulaRange="1"/>
    <ignoredError sqref="G12:G13 G16:G42 G7:G11 G43:G44" evalError="1"/>
    <ignoredError sqref="D6 D1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43"/>
  </sheetPr>
  <dimension ref="A1:O51"/>
  <sheetViews>
    <sheetView view="pageBreakPreview" zoomScale="65" zoomScaleNormal="75" zoomScaleSheetLayoutView="65" workbookViewId="0">
      <selection activeCell="S35" sqref="S35"/>
    </sheetView>
  </sheetViews>
  <sheetFormatPr defaultRowHeight="18.75"/>
  <cols>
    <col min="1" max="1" width="44.85546875" style="124" customWidth="1"/>
    <col min="2" max="2" width="12.7109375" style="122" customWidth="1"/>
    <col min="3" max="3" width="7.140625" style="124" customWidth="1"/>
    <col min="4" max="4" width="16.140625" style="124" customWidth="1"/>
    <col min="5" max="5" width="15.42578125" style="124" customWidth="1"/>
    <col min="6" max="6" width="16.5703125" style="124" customWidth="1"/>
    <col min="7" max="7" width="15.28515625" style="124" customWidth="1"/>
    <col min="8" max="8" width="16.5703125" style="124" customWidth="1"/>
    <col min="9" max="9" width="16.140625" style="124" customWidth="1"/>
    <col min="10" max="10" width="16.42578125" style="124" customWidth="1"/>
    <col min="11" max="11" width="16.5703125" style="124" customWidth="1"/>
    <col min="12" max="12" width="16.85546875" style="124" customWidth="1"/>
    <col min="13" max="14" width="16.7109375" style="124" customWidth="1"/>
    <col min="15" max="15" width="18" style="124" customWidth="1"/>
    <col min="16" max="16384" width="9.140625" style="124"/>
  </cols>
  <sheetData>
    <row r="1" spans="1:15" ht="20.25">
      <c r="O1" s="123" t="s">
        <v>172</v>
      </c>
    </row>
    <row r="2" spans="1:15" ht="30.75" customHeight="1">
      <c r="A2" s="461" t="s">
        <v>63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</row>
    <row r="3" spans="1:15" ht="32.25" customHeight="1">
      <c r="A3" s="462" t="s">
        <v>306</v>
      </c>
      <c r="B3" s="461"/>
      <c r="C3" s="461"/>
      <c r="D3" s="461"/>
      <c r="E3" s="461"/>
      <c r="F3" s="461"/>
      <c r="G3" s="461"/>
      <c r="H3" s="461"/>
      <c r="I3" s="461"/>
      <c r="J3" s="461"/>
      <c r="K3" s="461"/>
      <c r="L3" s="461"/>
      <c r="M3" s="461"/>
      <c r="N3" s="461"/>
      <c r="O3" s="461"/>
    </row>
    <row r="4" spans="1:15" ht="31.5" customHeight="1">
      <c r="A4" s="463" t="s">
        <v>240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</row>
    <row r="5" spans="1:15" ht="20.25">
      <c r="A5" s="464" t="s">
        <v>69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4"/>
    </row>
    <row r="6" spans="1:15" ht="41.25" customHeight="1">
      <c r="A6" s="465" t="s">
        <v>130</v>
      </c>
      <c r="B6" s="465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</row>
    <row r="7" spans="1:15" ht="41.25" customHeight="1">
      <c r="A7" s="466" t="s">
        <v>112</v>
      </c>
      <c r="B7" s="466"/>
      <c r="C7" s="466"/>
      <c r="D7" s="466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66"/>
    </row>
    <row r="8" spans="1:15" s="67" customFormat="1" ht="119.25" customHeight="1">
      <c r="A8" s="445" t="s">
        <v>100</v>
      </c>
      <c r="B8" s="445"/>
      <c r="C8" s="469" t="s">
        <v>307</v>
      </c>
      <c r="D8" s="469"/>
      <c r="E8" s="468"/>
      <c r="F8" s="467" t="s">
        <v>308</v>
      </c>
      <c r="G8" s="469"/>
      <c r="H8" s="468"/>
      <c r="I8" s="445" t="s">
        <v>309</v>
      </c>
      <c r="J8" s="445"/>
      <c r="K8" s="445"/>
      <c r="L8" s="445" t="s">
        <v>216</v>
      </c>
      <c r="M8" s="445"/>
      <c r="N8" s="467" t="s">
        <v>217</v>
      </c>
      <c r="O8" s="468"/>
    </row>
    <row r="9" spans="1:15" s="67" customFormat="1" ht="27.75" customHeight="1">
      <c r="A9" s="445">
        <v>1</v>
      </c>
      <c r="B9" s="445"/>
      <c r="C9" s="469">
        <v>2</v>
      </c>
      <c r="D9" s="469"/>
      <c r="E9" s="468"/>
      <c r="F9" s="467">
        <v>3</v>
      </c>
      <c r="G9" s="469"/>
      <c r="H9" s="468"/>
      <c r="I9" s="445">
        <v>4</v>
      </c>
      <c r="J9" s="445"/>
      <c r="K9" s="445"/>
      <c r="L9" s="467">
        <v>5</v>
      </c>
      <c r="M9" s="468"/>
      <c r="N9" s="445">
        <v>6</v>
      </c>
      <c r="O9" s="445"/>
    </row>
    <row r="10" spans="1:15" s="67" customFormat="1" ht="105" customHeight="1">
      <c r="A10" s="474" t="s">
        <v>234</v>
      </c>
      <c r="B10" s="474"/>
      <c r="C10" s="470">
        <f>SUM(C11:C13)</f>
        <v>174</v>
      </c>
      <c r="D10" s="471"/>
      <c r="E10" s="472"/>
      <c r="F10" s="470">
        <f>SUM(F11:F13)</f>
        <v>173</v>
      </c>
      <c r="G10" s="471"/>
      <c r="H10" s="472"/>
      <c r="I10" s="470">
        <f>SUM(I11:I13)</f>
        <v>152</v>
      </c>
      <c r="J10" s="471"/>
      <c r="K10" s="472"/>
      <c r="L10" s="451" t="s">
        <v>16</v>
      </c>
      <c r="M10" s="452"/>
      <c r="N10" s="451" t="s">
        <v>16</v>
      </c>
      <c r="O10" s="452"/>
    </row>
    <row r="11" spans="1:15" s="67" customFormat="1" ht="42" customHeight="1">
      <c r="A11" s="475" t="s">
        <v>102</v>
      </c>
      <c r="B11" s="475"/>
      <c r="C11" s="455">
        <v>1</v>
      </c>
      <c r="D11" s="456"/>
      <c r="E11" s="457"/>
      <c r="F11" s="455">
        <v>1</v>
      </c>
      <c r="G11" s="456"/>
      <c r="H11" s="457"/>
      <c r="I11" s="455">
        <v>1</v>
      </c>
      <c r="J11" s="456"/>
      <c r="K11" s="457"/>
      <c r="L11" s="453" t="s">
        <v>16</v>
      </c>
      <c r="M11" s="454"/>
      <c r="N11" s="453" t="s">
        <v>16</v>
      </c>
      <c r="O11" s="454"/>
    </row>
    <row r="12" spans="1:15" s="67" customFormat="1" ht="43.5" customHeight="1">
      <c r="A12" s="475" t="s">
        <v>101</v>
      </c>
      <c r="B12" s="475"/>
      <c r="C12" s="455">
        <v>10</v>
      </c>
      <c r="D12" s="456"/>
      <c r="E12" s="457"/>
      <c r="F12" s="455">
        <v>11</v>
      </c>
      <c r="G12" s="456"/>
      <c r="H12" s="457"/>
      <c r="I12" s="455">
        <v>9</v>
      </c>
      <c r="J12" s="456"/>
      <c r="K12" s="457"/>
      <c r="L12" s="453" t="s">
        <v>16</v>
      </c>
      <c r="M12" s="454"/>
      <c r="N12" s="453" t="s">
        <v>16</v>
      </c>
      <c r="O12" s="454"/>
    </row>
    <row r="13" spans="1:15" s="67" customFormat="1" ht="41.25" customHeight="1">
      <c r="A13" s="475" t="s">
        <v>103</v>
      </c>
      <c r="B13" s="475"/>
      <c r="C13" s="455">
        <v>163</v>
      </c>
      <c r="D13" s="456"/>
      <c r="E13" s="457"/>
      <c r="F13" s="455">
        <v>161</v>
      </c>
      <c r="G13" s="456"/>
      <c r="H13" s="457"/>
      <c r="I13" s="455">
        <v>142</v>
      </c>
      <c r="J13" s="456"/>
      <c r="K13" s="457"/>
      <c r="L13" s="453" t="s">
        <v>16</v>
      </c>
      <c r="M13" s="454"/>
      <c r="N13" s="453" t="s">
        <v>16</v>
      </c>
      <c r="O13" s="454"/>
    </row>
    <row r="14" spans="1:15" s="67" customFormat="1" ht="44.25" customHeight="1">
      <c r="A14" s="474" t="s">
        <v>158</v>
      </c>
      <c r="B14" s="474"/>
      <c r="C14" s="458">
        <f>SUM(C15:C17)</f>
        <v>10154</v>
      </c>
      <c r="D14" s="459"/>
      <c r="E14" s="460"/>
      <c r="F14" s="458">
        <f>SUM(F15:F17)</f>
        <v>24465</v>
      </c>
      <c r="G14" s="459"/>
      <c r="H14" s="460"/>
      <c r="I14" s="470">
        <f>SUM(I15:I17)</f>
        <v>10569</v>
      </c>
      <c r="J14" s="471"/>
      <c r="K14" s="472"/>
      <c r="L14" s="451" t="s">
        <v>16</v>
      </c>
      <c r="M14" s="452"/>
      <c r="N14" s="451" t="s">
        <v>16</v>
      </c>
      <c r="O14" s="452"/>
    </row>
    <row r="15" spans="1:15" s="67" customFormat="1" ht="33" customHeight="1">
      <c r="A15" s="475" t="s">
        <v>102</v>
      </c>
      <c r="B15" s="475"/>
      <c r="C15" s="455">
        <v>245</v>
      </c>
      <c r="D15" s="456"/>
      <c r="E15" s="457"/>
      <c r="F15" s="455">
        <v>670</v>
      </c>
      <c r="G15" s="456"/>
      <c r="H15" s="457"/>
      <c r="I15" s="455">
        <v>198</v>
      </c>
      <c r="J15" s="456"/>
      <c r="K15" s="457"/>
      <c r="L15" s="453" t="s">
        <v>16</v>
      </c>
      <c r="M15" s="454"/>
      <c r="N15" s="453" t="s">
        <v>16</v>
      </c>
      <c r="O15" s="454"/>
    </row>
    <row r="16" spans="1:15" s="67" customFormat="1" ht="33" customHeight="1">
      <c r="A16" s="475" t="s">
        <v>101</v>
      </c>
      <c r="B16" s="475"/>
      <c r="C16" s="455">
        <v>987</v>
      </c>
      <c r="D16" s="456"/>
      <c r="E16" s="457"/>
      <c r="F16" s="455">
        <v>3405</v>
      </c>
      <c r="G16" s="456"/>
      <c r="H16" s="457"/>
      <c r="I16" s="455">
        <v>1241</v>
      </c>
      <c r="J16" s="456"/>
      <c r="K16" s="457"/>
      <c r="L16" s="453" t="s">
        <v>16</v>
      </c>
      <c r="M16" s="454"/>
      <c r="N16" s="453" t="s">
        <v>16</v>
      </c>
      <c r="O16" s="454"/>
    </row>
    <row r="17" spans="1:15" s="67" customFormat="1" ht="33" customHeight="1">
      <c r="A17" s="475" t="s">
        <v>103</v>
      </c>
      <c r="B17" s="475"/>
      <c r="C17" s="455">
        <v>8922</v>
      </c>
      <c r="D17" s="456"/>
      <c r="E17" s="457"/>
      <c r="F17" s="455">
        <v>20390</v>
      </c>
      <c r="G17" s="456"/>
      <c r="H17" s="457"/>
      <c r="I17" s="455">
        <v>9130</v>
      </c>
      <c r="J17" s="456"/>
      <c r="K17" s="457"/>
      <c r="L17" s="453" t="s">
        <v>16</v>
      </c>
      <c r="M17" s="454"/>
      <c r="N17" s="453" t="s">
        <v>16</v>
      </c>
      <c r="O17" s="454"/>
    </row>
    <row r="18" spans="1:15" s="67" customFormat="1" ht="47.25" customHeight="1">
      <c r="A18" s="474" t="s">
        <v>159</v>
      </c>
      <c r="B18" s="474"/>
      <c r="C18" s="458">
        <f>'I. Фін результат'!C95</f>
        <v>10154</v>
      </c>
      <c r="D18" s="459"/>
      <c r="E18" s="460"/>
      <c r="F18" s="458">
        <f>SUM(F19:H21)</f>
        <v>24465</v>
      </c>
      <c r="G18" s="459"/>
      <c r="H18" s="460"/>
      <c r="I18" s="458">
        <f>'I. Фін результат'!F95</f>
        <v>10569</v>
      </c>
      <c r="J18" s="459"/>
      <c r="K18" s="460"/>
      <c r="L18" s="451" t="s">
        <v>16</v>
      </c>
      <c r="M18" s="452"/>
      <c r="N18" s="451" t="s">
        <v>16</v>
      </c>
      <c r="O18" s="452"/>
    </row>
    <row r="19" spans="1:15" s="67" customFormat="1" ht="33" customHeight="1">
      <c r="A19" s="475" t="s">
        <v>102</v>
      </c>
      <c r="B19" s="475"/>
      <c r="C19" s="455">
        <v>245</v>
      </c>
      <c r="D19" s="456"/>
      <c r="E19" s="457"/>
      <c r="F19" s="455">
        <v>670</v>
      </c>
      <c r="G19" s="456"/>
      <c r="H19" s="457"/>
      <c r="I19" s="455">
        <v>198</v>
      </c>
      <c r="J19" s="456"/>
      <c r="K19" s="457"/>
      <c r="L19" s="453" t="s">
        <v>16</v>
      </c>
      <c r="M19" s="454"/>
      <c r="N19" s="453" t="s">
        <v>16</v>
      </c>
      <c r="O19" s="454"/>
    </row>
    <row r="20" spans="1:15" s="67" customFormat="1" ht="33" customHeight="1">
      <c r="A20" s="475" t="s">
        <v>101</v>
      </c>
      <c r="B20" s="475"/>
      <c r="C20" s="455">
        <v>987</v>
      </c>
      <c r="D20" s="456"/>
      <c r="E20" s="457"/>
      <c r="F20" s="455">
        <v>3405</v>
      </c>
      <c r="G20" s="456"/>
      <c r="H20" s="457"/>
      <c r="I20" s="455">
        <v>1241</v>
      </c>
      <c r="J20" s="456"/>
      <c r="K20" s="457"/>
      <c r="L20" s="453" t="s">
        <v>16</v>
      </c>
      <c r="M20" s="454"/>
      <c r="N20" s="453" t="s">
        <v>16</v>
      </c>
      <c r="O20" s="454"/>
    </row>
    <row r="21" spans="1:15" s="67" customFormat="1" ht="33" customHeight="1">
      <c r="A21" s="475" t="s">
        <v>103</v>
      </c>
      <c r="B21" s="475"/>
      <c r="C21" s="455">
        <v>8922</v>
      </c>
      <c r="D21" s="456"/>
      <c r="E21" s="457"/>
      <c r="F21" s="455">
        <v>20390</v>
      </c>
      <c r="G21" s="456"/>
      <c r="H21" s="457"/>
      <c r="I21" s="455">
        <v>9130</v>
      </c>
      <c r="J21" s="456"/>
      <c r="K21" s="457"/>
      <c r="L21" s="453" t="s">
        <v>16</v>
      </c>
      <c r="M21" s="454"/>
      <c r="N21" s="453" t="s">
        <v>16</v>
      </c>
      <c r="O21" s="454"/>
    </row>
    <row r="22" spans="1:15" s="67" customFormat="1" ht="94.5" customHeight="1">
      <c r="A22" s="474" t="s">
        <v>190</v>
      </c>
      <c r="B22" s="474"/>
      <c r="C22" s="458">
        <f>(C18/C10)/6*1000</f>
        <v>9726.053639846743</v>
      </c>
      <c r="D22" s="459"/>
      <c r="E22" s="460"/>
      <c r="F22" s="458">
        <f>(F18/F10)/12*1000</f>
        <v>11784.682080924855</v>
      </c>
      <c r="G22" s="459"/>
      <c r="H22" s="460"/>
      <c r="I22" s="458">
        <f>(I18/I10)/6*1000</f>
        <v>11588.815789473685</v>
      </c>
      <c r="J22" s="459"/>
      <c r="K22" s="460"/>
      <c r="L22" s="451" t="s">
        <v>16</v>
      </c>
      <c r="M22" s="452"/>
      <c r="N22" s="451" t="s">
        <v>16</v>
      </c>
      <c r="O22" s="452"/>
    </row>
    <row r="23" spans="1:15" s="67" customFormat="1" ht="33" customHeight="1">
      <c r="A23" s="475" t="s">
        <v>102</v>
      </c>
      <c r="B23" s="475"/>
      <c r="C23" s="455">
        <f>(C19/C11)/6*1000</f>
        <v>40833.333333333336</v>
      </c>
      <c r="D23" s="456"/>
      <c r="E23" s="457"/>
      <c r="F23" s="455">
        <f>(F19/F11)/12*1000</f>
        <v>55833.333333333336</v>
      </c>
      <c r="G23" s="456"/>
      <c r="H23" s="457"/>
      <c r="I23" s="455">
        <f>(I19/I11)/6*1000</f>
        <v>33000</v>
      </c>
      <c r="J23" s="456"/>
      <c r="K23" s="457"/>
      <c r="L23" s="453" t="s">
        <v>16</v>
      </c>
      <c r="M23" s="454"/>
      <c r="N23" s="453" t="s">
        <v>16</v>
      </c>
      <c r="O23" s="454"/>
    </row>
    <row r="24" spans="1:15" s="67" customFormat="1" ht="33" customHeight="1">
      <c r="A24" s="475" t="s">
        <v>101</v>
      </c>
      <c r="B24" s="475"/>
      <c r="C24" s="455">
        <f>(C20/C12)/6*1000</f>
        <v>16450</v>
      </c>
      <c r="D24" s="456"/>
      <c r="E24" s="457"/>
      <c r="F24" s="455">
        <f>(F20/F12)/12*1000</f>
        <v>25795.454545454548</v>
      </c>
      <c r="G24" s="456"/>
      <c r="H24" s="457"/>
      <c r="I24" s="455">
        <f>(I20/I12)/6*1000</f>
        <v>22981.481481481482</v>
      </c>
      <c r="J24" s="456"/>
      <c r="K24" s="457"/>
      <c r="L24" s="453" t="s">
        <v>16</v>
      </c>
      <c r="M24" s="454"/>
      <c r="N24" s="453" t="s">
        <v>16</v>
      </c>
      <c r="O24" s="454"/>
    </row>
    <row r="25" spans="1:15" s="67" customFormat="1" ht="33" customHeight="1">
      <c r="A25" s="475" t="s">
        <v>103</v>
      </c>
      <c r="B25" s="475"/>
      <c r="C25" s="455">
        <f>(C21/C13)/6*1000</f>
        <v>9122.6993865030672</v>
      </c>
      <c r="D25" s="456"/>
      <c r="E25" s="457"/>
      <c r="F25" s="455">
        <f>(F21/F13)/12*1000</f>
        <v>10553.83022774327</v>
      </c>
      <c r="G25" s="456"/>
      <c r="H25" s="457"/>
      <c r="I25" s="455">
        <f>(I21/I13)/6*1000</f>
        <v>10715.962441314554</v>
      </c>
      <c r="J25" s="456"/>
      <c r="K25" s="457"/>
      <c r="L25" s="453" t="s">
        <v>16</v>
      </c>
      <c r="M25" s="454"/>
      <c r="N25" s="453" t="s">
        <v>16</v>
      </c>
      <c r="O25" s="454"/>
    </row>
    <row r="26" spans="1:15" s="67" customFormat="1" ht="13.5" customHeight="1">
      <c r="A26" s="125"/>
      <c r="B26" s="125"/>
      <c r="C26" s="125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7"/>
      <c r="O26" s="127"/>
    </row>
    <row r="27" spans="1:15" ht="20.25">
      <c r="A27" s="473" t="s">
        <v>160</v>
      </c>
      <c r="B27" s="473"/>
      <c r="C27" s="473"/>
      <c r="D27" s="473"/>
      <c r="E27" s="473"/>
      <c r="F27" s="473"/>
      <c r="G27" s="473"/>
      <c r="H27" s="473"/>
      <c r="I27" s="473"/>
      <c r="J27" s="473"/>
      <c r="K27" s="473"/>
      <c r="L27" s="473"/>
      <c r="M27" s="473"/>
      <c r="N27" s="473"/>
      <c r="O27" s="473"/>
    </row>
    <row r="28" spans="1:15" ht="11.25" customHeight="1">
      <c r="A28" s="128"/>
      <c r="B28" s="128"/>
      <c r="C28" s="128"/>
      <c r="D28" s="128"/>
      <c r="E28" s="128"/>
      <c r="F28" s="128"/>
      <c r="G28" s="128"/>
      <c r="H28" s="128"/>
      <c r="I28" s="128"/>
      <c r="J28" s="129"/>
      <c r="K28" s="129"/>
      <c r="L28" s="129"/>
      <c r="M28" s="129"/>
      <c r="N28" s="129"/>
      <c r="O28" s="129"/>
    </row>
    <row r="29" spans="1:15" ht="22.5">
      <c r="A29" s="476" t="s">
        <v>219</v>
      </c>
      <c r="B29" s="476"/>
      <c r="C29" s="476"/>
      <c r="D29" s="476"/>
      <c r="E29" s="476"/>
      <c r="F29" s="476"/>
      <c r="G29" s="476"/>
      <c r="H29" s="476"/>
      <c r="I29" s="476"/>
      <c r="J29" s="476"/>
      <c r="K29" s="77"/>
      <c r="L29" s="77"/>
      <c r="M29" s="77"/>
      <c r="N29" s="77"/>
      <c r="O29" s="77"/>
    </row>
    <row r="30" spans="1:15">
      <c r="A30" s="160"/>
      <c r="B30" s="130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spans="1:15" ht="52.5" customHeight="1">
      <c r="A31" s="477" t="s">
        <v>223</v>
      </c>
      <c r="B31" s="478"/>
      <c r="C31" s="479"/>
      <c r="D31" s="493" t="s">
        <v>310</v>
      </c>
      <c r="E31" s="493"/>
      <c r="F31" s="493"/>
      <c r="G31" s="493" t="s">
        <v>309</v>
      </c>
      <c r="H31" s="493"/>
      <c r="I31" s="493"/>
      <c r="J31" s="493" t="s">
        <v>224</v>
      </c>
      <c r="K31" s="493"/>
      <c r="L31" s="493"/>
      <c r="M31" s="484" t="s">
        <v>225</v>
      </c>
      <c r="N31" s="485"/>
      <c r="O31" s="486"/>
    </row>
    <row r="32" spans="1:15" ht="155.25" customHeight="1">
      <c r="A32" s="480"/>
      <c r="B32" s="481"/>
      <c r="C32" s="482"/>
      <c r="D32" s="161" t="s">
        <v>220</v>
      </c>
      <c r="E32" s="161" t="s">
        <v>221</v>
      </c>
      <c r="F32" s="161" t="s">
        <v>222</v>
      </c>
      <c r="G32" s="161" t="s">
        <v>220</v>
      </c>
      <c r="H32" s="161" t="s">
        <v>221</v>
      </c>
      <c r="I32" s="161" t="s">
        <v>222</v>
      </c>
      <c r="J32" s="161" t="s">
        <v>220</v>
      </c>
      <c r="K32" s="161" t="s">
        <v>221</v>
      </c>
      <c r="L32" s="161" t="s">
        <v>222</v>
      </c>
      <c r="M32" s="162" t="s">
        <v>226</v>
      </c>
      <c r="N32" s="162" t="s">
        <v>227</v>
      </c>
      <c r="O32" s="162" t="s">
        <v>228</v>
      </c>
    </row>
    <row r="33" spans="1:15" ht="25.5" customHeight="1">
      <c r="A33" s="484">
        <v>1</v>
      </c>
      <c r="B33" s="485"/>
      <c r="C33" s="486"/>
      <c r="D33" s="161">
        <v>2</v>
      </c>
      <c r="E33" s="161">
        <v>3</v>
      </c>
      <c r="F33" s="161">
        <v>4</v>
      </c>
      <c r="G33" s="161">
        <v>5</v>
      </c>
      <c r="H33" s="92">
        <v>6</v>
      </c>
      <c r="I33" s="92">
        <v>7</v>
      </c>
      <c r="J33" s="92">
        <v>8</v>
      </c>
      <c r="K33" s="92">
        <v>9</v>
      </c>
      <c r="L33" s="92">
        <v>10</v>
      </c>
      <c r="M33" s="92">
        <v>11</v>
      </c>
      <c r="N33" s="92">
        <v>12</v>
      </c>
      <c r="O33" s="92">
        <v>13</v>
      </c>
    </row>
    <row r="34" spans="1:15" ht="25.5" customHeight="1">
      <c r="A34" s="487" t="s">
        <v>274</v>
      </c>
      <c r="B34" s="488"/>
      <c r="C34" s="489"/>
      <c r="D34" s="392">
        <v>20095</v>
      </c>
      <c r="E34" s="392">
        <v>121650</v>
      </c>
      <c r="F34" s="392">
        <v>165</v>
      </c>
      <c r="G34" s="393">
        <v>15759</v>
      </c>
      <c r="H34" s="394">
        <v>92839</v>
      </c>
      <c r="I34" s="395">
        <v>170</v>
      </c>
      <c r="J34" s="250">
        <f t="shared" ref="J34:K35" si="0">G34-D34</f>
        <v>-4336</v>
      </c>
      <c r="K34" s="250">
        <f t="shared" si="0"/>
        <v>-28811</v>
      </c>
      <c r="L34" s="290">
        <f t="shared" ref="L34:L35" si="1">I34-F34</f>
        <v>5</v>
      </c>
      <c r="M34" s="291">
        <f t="shared" ref="M34:M35" si="2">(G34/D34)*100</f>
        <v>78.422493157501876</v>
      </c>
      <c r="N34" s="250">
        <f t="shared" ref="N34:N35" si="3">(H34/E34)*100</f>
        <v>76.316481709823265</v>
      </c>
      <c r="O34" s="290">
        <f t="shared" ref="O34:O35" si="4">(I34/F34)*100</f>
        <v>103.03030303030303</v>
      </c>
    </row>
    <row r="35" spans="1:15" ht="45" customHeight="1">
      <c r="A35" s="487" t="s">
        <v>241</v>
      </c>
      <c r="B35" s="488"/>
      <c r="C35" s="489"/>
      <c r="D35" s="392">
        <v>1600</v>
      </c>
      <c r="E35" s="392">
        <v>10323</v>
      </c>
      <c r="F35" s="392">
        <v>155</v>
      </c>
      <c r="G35" s="393">
        <v>2976</v>
      </c>
      <c r="H35" s="394">
        <v>13655</v>
      </c>
      <c r="I35" s="395">
        <v>218</v>
      </c>
      <c r="J35" s="250">
        <f t="shared" si="0"/>
        <v>1376</v>
      </c>
      <c r="K35" s="250">
        <f t="shared" si="0"/>
        <v>3332</v>
      </c>
      <c r="L35" s="290">
        <f t="shared" si="1"/>
        <v>63</v>
      </c>
      <c r="M35" s="291">
        <f t="shared" si="2"/>
        <v>186</v>
      </c>
      <c r="N35" s="250">
        <f t="shared" si="3"/>
        <v>132.27743872905162</v>
      </c>
      <c r="O35" s="290">
        <f t="shared" si="4"/>
        <v>140.64516129032259</v>
      </c>
    </row>
    <row r="36" spans="1:15" ht="36.75" customHeight="1">
      <c r="A36" s="487" t="s">
        <v>242</v>
      </c>
      <c r="B36" s="488"/>
      <c r="C36" s="489"/>
      <c r="D36" s="392">
        <v>370</v>
      </c>
      <c r="E36" s="392">
        <v>2177</v>
      </c>
      <c r="F36" s="392">
        <v>170</v>
      </c>
      <c r="G36" s="393">
        <v>436</v>
      </c>
      <c r="H36" s="393">
        <v>1146</v>
      </c>
      <c r="I36" s="396">
        <v>380</v>
      </c>
      <c r="J36" s="250">
        <f t="shared" ref="J36:L37" si="5">G36-D36</f>
        <v>66</v>
      </c>
      <c r="K36" s="250">
        <f t="shared" si="5"/>
        <v>-1031</v>
      </c>
      <c r="L36" s="290">
        <f t="shared" si="5"/>
        <v>210</v>
      </c>
      <c r="M36" s="291">
        <f t="shared" ref="M36:O37" si="6">(G36/D36)*100</f>
        <v>117.83783783783784</v>
      </c>
      <c r="N36" s="250">
        <f t="shared" si="6"/>
        <v>52.641249425815339</v>
      </c>
      <c r="O36" s="290">
        <f t="shared" si="6"/>
        <v>223.52941176470588</v>
      </c>
    </row>
    <row r="37" spans="1:15" ht="33" customHeight="1">
      <c r="A37" s="490" t="s">
        <v>34</v>
      </c>
      <c r="B37" s="491"/>
      <c r="C37" s="492"/>
      <c r="D37" s="397">
        <f>SUM(D34:D36)</f>
        <v>22065</v>
      </c>
      <c r="E37" s="397"/>
      <c r="F37" s="397"/>
      <c r="G37" s="398">
        <f>SUM(G34:G36)</f>
        <v>19171</v>
      </c>
      <c r="H37" s="398"/>
      <c r="I37" s="399"/>
      <c r="J37" s="292">
        <f t="shared" si="5"/>
        <v>-2894</v>
      </c>
      <c r="K37" s="292">
        <f t="shared" si="5"/>
        <v>0</v>
      </c>
      <c r="L37" s="293">
        <f t="shared" si="5"/>
        <v>0</v>
      </c>
      <c r="M37" s="294">
        <f t="shared" si="6"/>
        <v>86.884205755721737</v>
      </c>
      <c r="N37" s="292"/>
      <c r="O37" s="293"/>
    </row>
    <row r="38" spans="1:15">
      <c r="A38" s="77"/>
      <c r="B38" s="130"/>
      <c r="C38" s="131"/>
      <c r="D38" s="131"/>
      <c r="E38" s="131"/>
      <c r="F38" s="77"/>
      <c r="G38" s="77"/>
      <c r="H38" s="77"/>
      <c r="I38" s="77"/>
      <c r="J38" s="77"/>
      <c r="K38" s="77"/>
      <c r="L38" s="77"/>
      <c r="M38" s="77"/>
      <c r="N38" s="77"/>
      <c r="O38" s="77"/>
    </row>
    <row r="39" spans="1:15">
      <c r="A39" s="77"/>
      <c r="B39" s="130"/>
      <c r="C39" s="131"/>
      <c r="D39" s="131"/>
      <c r="E39" s="131"/>
      <c r="F39" s="77"/>
      <c r="G39" s="77"/>
      <c r="H39" s="77"/>
      <c r="I39" s="77"/>
      <c r="J39" s="77"/>
      <c r="K39" s="77"/>
      <c r="L39" s="77"/>
      <c r="M39" s="77"/>
      <c r="N39" s="77"/>
      <c r="O39" s="77"/>
    </row>
    <row r="40" spans="1:15">
      <c r="A40" s="132"/>
      <c r="B40" s="130"/>
      <c r="C40" s="131"/>
      <c r="D40" s="131"/>
      <c r="E40" s="131"/>
      <c r="F40" s="77"/>
      <c r="G40" s="77"/>
      <c r="H40" s="77"/>
      <c r="I40" s="77"/>
      <c r="J40" s="77"/>
      <c r="K40" s="77"/>
      <c r="L40" s="77"/>
      <c r="M40" s="77"/>
      <c r="N40" s="77"/>
      <c r="O40" s="77"/>
    </row>
    <row r="41" spans="1:15">
      <c r="A41" s="133"/>
      <c r="B41" s="130"/>
      <c r="C41" s="131"/>
      <c r="D41" s="131"/>
      <c r="E41" s="131"/>
      <c r="F41" s="133"/>
      <c r="G41" s="133"/>
      <c r="H41" s="77"/>
      <c r="I41" s="77"/>
      <c r="J41" s="77"/>
      <c r="K41" s="77"/>
      <c r="L41" s="424"/>
      <c r="M41" s="483"/>
      <c r="N41" s="483"/>
      <c r="O41" s="483"/>
    </row>
    <row r="42" spans="1:15">
      <c r="A42" s="77"/>
      <c r="B42" s="130"/>
      <c r="C42" s="131"/>
      <c r="D42" s="131"/>
      <c r="E42" s="131"/>
      <c r="F42" s="77"/>
      <c r="G42" s="77"/>
      <c r="H42" s="77"/>
      <c r="I42" s="77"/>
      <c r="J42" s="77"/>
      <c r="K42" s="77"/>
      <c r="L42" s="77"/>
      <c r="M42" s="77"/>
      <c r="N42" s="77"/>
      <c r="O42" s="77"/>
    </row>
    <row r="43" spans="1:15">
      <c r="A43" s="77"/>
      <c r="B43" s="130"/>
      <c r="C43" s="131"/>
      <c r="D43" s="131"/>
      <c r="E43" s="131"/>
      <c r="F43" s="77"/>
      <c r="G43" s="77"/>
      <c r="H43" s="77"/>
      <c r="I43" s="77"/>
      <c r="J43" s="77"/>
      <c r="K43" s="77"/>
      <c r="L43" s="77"/>
      <c r="M43" s="77"/>
      <c r="N43" s="77"/>
      <c r="O43" s="77"/>
    </row>
    <row r="44" spans="1:15">
      <c r="A44" s="77"/>
      <c r="B44" s="130"/>
      <c r="C44" s="131"/>
      <c r="D44" s="131"/>
      <c r="E44" s="131"/>
      <c r="F44" s="77"/>
      <c r="G44" s="77"/>
      <c r="H44" s="77"/>
      <c r="I44" s="77"/>
      <c r="J44" s="77"/>
      <c r="K44" s="77"/>
      <c r="L44" s="77"/>
      <c r="M44" s="77"/>
      <c r="N44" s="77"/>
      <c r="O44" s="77"/>
    </row>
    <row r="45" spans="1:15">
      <c r="A45" s="77"/>
      <c r="B45" s="130"/>
      <c r="C45" s="131"/>
      <c r="D45" s="131"/>
      <c r="E45" s="131"/>
      <c r="F45" s="77"/>
      <c r="G45" s="77"/>
      <c r="H45" s="77"/>
      <c r="I45" s="77"/>
      <c r="J45" s="77"/>
      <c r="K45" s="77"/>
      <c r="L45" s="77"/>
      <c r="M45" s="77"/>
      <c r="N45" s="77"/>
      <c r="O45" s="77"/>
    </row>
    <row r="46" spans="1:15">
      <c r="A46" s="77"/>
      <c r="B46" s="130"/>
      <c r="C46" s="131"/>
      <c r="D46" s="131"/>
      <c r="E46" s="131"/>
      <c r="F46" s="77"/>
      <c r="G46" s="77"/>
      <c r="H46" s="77"/>
      <c r="I46" s="77"/>
      <c r="J46" s="77"/>
      <c r="K46" s="77"/>
      <c r="L46" s="77"/>
      <c r="M46" s="77"/>
      <c r="N46" s="77"/>
      <c r="O46" s="77"/>
    </row>
    <row r="47" spans="1:15">
      <c r="A47" s="77"/>
      <c r="B47" s="130"/>
      <c r="C47" s="131"/>
      <c r="D47" s="131"/>
      <c r="E47" s="131"/>
      <c r="F47" s="77"/>
      <c r="G47" s="77"/>
      <c r="H47" s="77"/>
      <c r="I47" s="77"/>
      <c r="J47" s="77"/>
      <c r="K47" s="77"/>
      <c r="L47" s="77"/>
      <c r="M47" s="77"/>
      <c r="N47" s="77"/>
      <c r="O47" s="77"/>
    </row>
    <row r="48" spans="1:15">
      <c r="C48" s="134"/>
      <c r="D48" s="134"/>
      <c r="E48" s="134"/>
    </row>
    <row r="49" spans="3:5">
      <c r="C49" s="134"/>
      <c r="D49" s="134"/>
      <c r="E49" s="134"/>
    </row>
    <row r="50" spans="3:5">
      <c r="C50" s="134"/>
      <c r="D50" s="134"/>
      <c r="E50" s="134"/>
    </row>
    <row r="51" spans="3:5">
      <c r="C51" s="134"/>
      <c r="D51" s="134"/>
      <c r="E51" s="134"/>
    </row>
  </sheetData>
  <mergeCells count="127">
    <mergeCell ref="L41:O41"/>
    <mergeCell ref="A33:C33"/>
    <mergeCell ref="A36:C36"/>
    <mergeCell ref="A37:C37"/>
    <mergeCell ref="M31:O31"/>
    <mergeCell ref="D31:F31"/>
    <mergeCell ref="G31:I31"/>
    <mergeCell ref="J31:L31"/>
    <mergeCell ref="A34:C34"/>
    <mergeCell ref="A35:C35"/>
    <mergeCell ref="A29:J29"/>
    <mergeCell ref="A31:C32"/>
    <mergeCell ref="F19:H19"/>
    <mergeCell ref="I19:K19"/>
    <mergeCell ref="F20:H20"/>
    <mergeCell ref="I20:K20"/>
    <mergeCell ref="F17:H17"/>
    <mergeCell ref="I17:K17"/>
    <mergeCell ref="F18:H18"/>
    <mergeCell ref="I18:K18"/>
    <mergeCell ref="C18:E18"/>
    <mergeCell ref="C19:E19"/>
    <mergeCell ref="C20:E20"/>
    <mergeCell ref="C21:E21"/>
    <mergeCell ref="C22:E22"/>
    <mergeCell ref="C17:E17"/>
    <mergeCell ref="A24:B24"/>
    <mergeCell ref="N15:O15"/>
    <mergeCell ref="N16:O16"/>
    <mergeCell ref="A27:O27"/>
    <mergeCell ref="A9:B9"/>
    <mergeCell ref="A10:B10"/>
    <mergeCell ref="A11:B11"/>
    <mergeCell ref="A12:B12"/>
    <mergeCell ref="A13:B13"/>
    <mergeCell ref="C12:E12"/>
    <mergeCell ref="C13:E13"/>
    <mergeCell ref="C14:E14"/>
    <mergeCell ref="A25:B25"/>
    <mergeCell ref="A17:B17"/>
    <mergeCell ref="A18:B18"/>
    <mergeCell ref="A19:B19"/>
    <mergeCell ref="A20:B20"/>
    <mergeCell ref="A22:B22"/>
    <mergeCell ref="A23:B23"/>
    <mergeCell ref="A21:B21"/>
    <mergeCell ref="A14:B14"/>
    <mergeCell ref="A15:B15"/>
    <mergeCell ref="A16:B16"/>
    <mergeCell ref="F16:H16"/>
    <mergeCell ref="L14:M14"/>
    <mergeCell ref="L15:M15"/>
    <mergeCell ref="F14:H14"/>
    <mergeCell ref="L16:M16"/>
    <mergeCell ref="I16:K16"/>
    <mergeCell ref="F15:H15"/>
    <mergeCell ref="I15:K15"/>
    <mergeCell ref="C15:E15"/>
    <mergeCell ref="C16:E16"/>
    <mergeCell ref="F12:H12"/>
    <mergeCell ref="F13:H13"/>
    <mergeCell ref="I14:K14"/>
    <mergeCell ref="I10:K10"/>
    <mergeCell ref="C8:E8"/>
    <mergeCell ref="C9:E9"/>
    <mergeCell ref="C10:E10"/>
    <mergeCell ref="N13:O13"/>
    <mergeCell ref="L11:M11"/>
    <mergeCell ref="N14:O14"/>
    <mergeCell ref="L13:M13"/>
    <mergeCell ref="N11:O11"/>
    <mergeCell ref="I12:K12"/>
    <mergeCell ref="I13:K13"/>
    <mergeCell ref="L12:M12"/>
    <mergeCell ref="F9:H9"/>
    <mergeCell ref="F10:H10"/>
    <mergeCell ref="F11:H11"/>
    <mergeCell ref="L10:M10"/>
    <mergeCell ref="C11:E11"/>
    <mergeCell ref="N25:O25"/>
    <mergeCell ref="L25:M25"/>
    <mergeCell ref="I24:K24"/>
    <mergeCell ref="I25:K25"/>
    <mergeCell ref="I23:K23"/>
    <mergeCell ref="F25:H25"/>
    <mergeCell ref="A2:O2"/>
    <mergeCell ref="A3:O3"/>
    <mergeCell ref="I11:K11"/>
    <mergeCell ref="A4:O4"/>
    <mergeCell ref="A5:O5"/>
    <mergeCell ref="A6:O6"/>
    <mergeCell ref="A7:O7"/>
    <mergeCell ref="L8:M8"/>
    <mergeCell ref="N8:O8"/>
    <mergeCell ref="F8:H8"/>
    <mergeCell ref="I8:K8"/>
    <mergeCell ref="N9:O9"/>
    <mergeCell ref="N10:O10"/>
    <mergeCell ref="L9:M9"/>
    <mergeCell ref="A8:B8"/>
    <mergeCell ref="N12:O12"/>
    <mergeCell ref="I9:K9"/>
    <mergeCell ref="N17:O17"/>
    <mergeCell ref="N18:O18"/>
    <mergeCell ref="N19:O19"/>
    <mergeCell ref="N20:O20"/>
    <mergeCell ref="L17:M17"/>
    <mergeCell ref="C23:E23"/>
    <mergeCell ref="C24:E24"/>
    <mergeCell ref="C25:E25"/>
    <mergeCell ref="L22:M22"/>
    <mergeCell ref="L23:M23"/>
    <mergeCell ref="L18:M18"/>
    <mergeCell ref="L19:M19"/>
    <mergeCell ref="L20:M20"/>
    <mergeCell ref="N21:O21"/>
    <mergeCell ref="N22:O22"/>
    <mergeCell ref="N23:O23"/>
    <mergeCell ref="F24:H24"/>
    <mergeCell ref="I21:K21"/>
    <mergeCell ref="I22:K22"/>
    <mergeCell ref="L21:M21"/>
    <mergeCell ref="L24:M24"/>
    <mergeCell ref="F21:H21"/>
    <mergeCell ref="F22:H22"/>
    <mergeCell ref="F23:H23"/>
    <mergeCell ref="N24:O24"/>
  </mergeCells>
  <phoneticPr fontId="3" type="noConversion"/>
  <pageMargins left="0.59055118110236227" right="0.59055118110236227" top="0.98425196850393704" bottom="0.59055118110236227" header="0" footer="0"/>
  <pageSetup paperSize="9" scale="52" orientation="landscape" horizontalDpi="1200" verticalDpi="1200" r:id="rId1"/>
  <headerFooter alignWithMargins="0"/>
  <ignoredErrors>
    <ignoredError sqref="D37 G37" formulaRange="1"/>
    <ignoredError sqref="J22:K22 J25:K25 J23:K23 J24:K24" evalError="1"/>
    <ignoredError sqref="I23 F22:F24 F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3"/>
  </sheetPr>
  <dimension ref="A1:AF68"/>
  <sheetViews>
    <sheetView view="pageBreakPreview" topLeftCell="D8" zoomScale="60" zoomScaleNormal="50" workbookViewId="0">
      <selection activeCell="T57" sqref="T57"/>
    </sheetView>
  </sheetViews>
  <sheetFormatPr defaultRowHeight="18.75"/>
  <cols>
    <col min="1" max="2" width="4.42578125" style="252" customWidth="1"/>
    <col min="3" max="3" width="28.7109375" style="252" customWidth="1"/>
    <col min="4" max="6" width="8.42578125" style="252" customWidth="1"/>
    <col min="7" max="9" width="11.28515625" style="252" customWidth="1"/>
    <col min="10" max="10" width="8.7109375" style="252" customWidth="1"/>
    <col min="11" max="11" width="5.85546875" style="252" customWidth="1"/>
    <col min="12" max="12" width="2.42578125" style="252" hidden="1" customWidth="1"/>
    <col min="13" max="13" width="12.28515625" style="252" customWidth="1"/>
    <col min="14" max="14" width="12.5703125" style="252" customWidth="1"/>
    <col min="15" max="15" width="14.5703125" style="252" customWidth="1"/>
    <col min="16" max="16" width="14" style="252" customWidth="1"/>
    <col min="17" max="17" width="12.5703125" style="252" customWidth="1"/>
    <col min="18" max="18" width="12.28515625" style="252" customWidth="1"/>
    <col min="19" max="19" width="14.5703125" style="252" customWidth="1"/>
    <col min="20" max="20" width="14" style="252" customWidth="1"/>
    <col min="21" max="21" width="12.5703125" style="252" customWidth="1"/>
    <col min="22" max="22" width="12.28515625" style="252" customWidth="1"/>
    <col min="23" max="23" width="14.85546875" style="252" customWidth="1"/>
    <col min="24" max="24" width="14" style="252" customWidth="1"/>
    <col min="25" max="25" width="12.5703125" style="252" customWidth="1"/>
    <col min="26" max="26" width="12.28515625" style="252" customWidth="1"/>
    <col min="27" max="27" width="14.5703125" style="252" customWidth="1"/>
    <col min="28" max="28" width="13.7109375" style="252" customWidth="1"/>
    <col min="29" max="29" width="12.28515625" style="252" customWidth="1"/>
    <col min="30" max="31" width="14.5703125" style="252" customWidth="1"/>
    <col min="32" max="32" width="14" style="252" customWidth="1"/>
    <col min="33" max="16384" width="9.140625" style="252"/>
  </cols>
  <sheetData>
    <row r="1" spans="1:32" ht="20.25" hidden="1">
      <c r="A1" s="251"/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3"/>
      <c r="R1" s="254"/>
      <c r="S1" s="254"/>
      <c r="T1" s="254"/>
      <c r="U1" s="254"/>
      <c r="V1" s="254"/>
      <c r="W1" s="253"/>
      <c r="X1" s="253"/>
      <c r="Y1" s="253"/>
      <c r="Z1" s="253"/>
      <c r="AA1" s="253"/>
      <c r="AB1" s="253"/>
      <c r="AC1" s="253"/>
      <c r="AD1" s="253"/>
      <c r="AE1" s="253"/>
      <c r="AF1" s="254"/>
    </row>
    <row r="2" spans="1:32" ht="32.25" customHeigh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3"/>
      <c r="R2" s="254"/>
      <c r="S2" s="254"/>
      <c r="T2" s="254"/>
      <c r="U2" s="254"/>
      <c r="V2" s="254"/>
      <c r="W2" s="253"/>
      <c r="X2" s="253"/>
      <c r="Y2" s="253"/>
      <c r="Z2" s="253"/>
      <c r="AA2" s="253"/>
      <c r="AB2" s="253"/>
      <c r="AC2" s="253"/>
      <c r="AD2" s="253"/>
      <c r="AE2" s="253"/>
      <c r="AF2" s="254"/>
    </row>
    <row r="3" spans="1:32" s="256" customFormat="1" ht="32.25" customHeight="1">
      <c r="A3" s="255"/>
      <c r="B3" s="255"/>
      <c r="C3" s="255" t="s">
        <v>311</v>
      </c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</row>
    <row r="4" spans="1:32" ht="27.75" customHeight="1">
      <c r="A4" s="257"/>
      <c r="B4" s="257"/>
      <c r="C4" s="257"/>
      <c r="D4" s="257"/>
      <c r="E4" s="257"/>
      <c r="F4" s="257"/>
      <c r="G4" s="257"/>
      <c r="H4" s="257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7"/>
      <c r="X4" s="253"/>
      <c r="Y4" s="253"/>
      <c r="Z4" s="537"/>
      <c r="AA4" s="537"/>
      <c r="AB4" s="537"/>
      <c r="AC4" s="253"/>
      <c r="AD4" s="537" t="s">
        <v>161</v>
      </c>
      <c r="AE4" s="537"/>
      <c r="AF4" s="537"/>
    </row>
    <row r="5" spans="1:32" ht="38.25" customHeight="1">
      <c r="A5" s="549" t="s">
        <v>32</v>
      </c>
      <c r="B5" s="514" t="s">
        <v>91</v>
      </c>
      <c r="C5" s="515"/>
      <c r="D5" s="515"/>
      <c r="E5" s="515"/>
      <c r="F5" s="515"/>
      <c r="G5" s="515"/>
      <c r="H5" s="515"/>
      <c r="I5" s="515"/>
      <c r="J5" s="515"/>
      <c r="K5" s="515"/>
      <c r="L5" s="516"/>
      <c r="M5" s="525" t="s">
        <v>33</v>
      </c>
      <c r="N5" s="526"/>
      <c r="O5" s="526"/>
      <c r="P5" s="527"/>
      <c r="Q5" s="525" t="s">
        <v>52</v>
      </c>
      <c r="R5" s="526"/>
      <c r="S5" s="526"/>
      <c r="T5" s="527"/>
      <c r="U5" s="525" t="s">
        <v>111</v>
      </c>
      <c r="V5" s="526"/>
      <c r="W5" s="526"/>
      <c r="X5" s="527"/>
      <c r="Y5" s="525" t="s">
        <v>65</v>
      </c>
      <c r="Z5" s="526"/>
      <c r="AA5" s="526"/>
      <c r="AB5" s="527"/>
      <c r="AC5" s="525" t="s">
        <v>34</v>
      </c>
      <c r="AD5" s="526"/>
      <c r="AE5" s="526"/>
      <c r="AF5" s="527"/>
    </row>
    <row r="6" spans="1:32" ht="34.5" customHeight="1">
      <c r="A6" s="550"/>
      <c r="B6" s="517"/>
      <c r="C6" s="518"/>
      <c r="D6" s="518"/>
      <c r="E6" s="518"/>
      <c r="F6" s="518"/>
      <c r="G6" s="518"/>
      <c r="H6" s="518"/>
      <c r="I6" s="518"/>
      <c r="J6" s="518"/>
      <c r="K6" s="518"/>
      <c r="L6" s="519"/>
      <c r="M6" s="504" t="s">
        <v>89</v>
      </c>
      <c r="N6" s="504" t="s">
        <v>90</v>
      </c>
      <c r="O6" s="504" t="s">
        <v>97</v>
      </c>
      <c r="P6" s="504" t="s">
        <v>98</v>
      </c>
      <c r="Q6" s="504" t="s">
        <v>89</v>
      </c>
      <c r="R6" s="504" t="s">
        <v>90</v>
      </c>
      <c r="S6" s="504" t="s">
        <v>97</v>
      </c>
      <c r="T6" s="504" t="s">
        <v>98</v>
      </c>
      <c r="U6" s="504" t="s">
        <v>89</v>
      </c>
      <c r="V6" s="504" t="s">
        <v>90</v>
      </c>
      <c r="W6" s="504" t="s">
        <v>97</v>
      </c>
      <c r="X6" s="504" t="s">
        <v>98</v>
      </c>
      <c r="Y6" s="504" t="s">
        <v>89</v>
      </c>
      <c r="Z6" s="504" t="s">
        <v>90</v>
      </c>
      <c r="AA6" s="504" t="s">
        <v>97</v>
      </c>
      <c r="AB6" s="504" t="s">
        <v>98</v>
      </c>
      <c r="AC6" s="504" t="s">
        <v>89</v>
      </c>
      <c r="AD6" s="504" t="s">
        <v>90</v>
      </c>
      <c r="AE6" s="504" t="s">
        <v>97</v>
      </c>
      <c r="AF6" s="504" t="s">
        <v>98</v>
      </c>
    </row>
    <row r="7" spans="1:32" ht="24.95" customHeight="1">
      <c r="A7" s="551"/>
      <c r="B7" s="520"/>
      <c r="C7" s="521"/>
      <c r="D7" s="521"/>
      <c r="E7" s="521"/>
      <c r="F7" s="521"/>
      <c r="G7" s="521"/>
      <c r="H7" s="521"/>
      <c r="I7" s="521"/>
      <c r="J7" s="521"/>
      <c r="K7" s="521"/>
      <c r="L7" s="522"/>
      <c r="M7" s="505"/>
      <c r="N7" s="505"/>
      <c r="O7" s="505"/>
      <c r="P7" s="505"/>
      <c r="Q7" s="505"/>
      <c r="R7" s="505"/>
      <c r="S7" s="505"/>
      <c r="T7" s="505"/>
      <c r="U7" s="505"/>
      <c r="V7" s="505"/>
      <c r="W7" s="505"/>
      <c r="X7" s="505"/>
      <c r="Y7" s="505"/>
      <c r="Z7" s="505"/>
      <c r="AA7" s="505"/>
      <c r="AB7" s="505"/>
      <c r="AC7" s="505"/>
      <c r="AD7" s="505"/>
      <c r="AE7" s="505"/>
      <c r="AF7" s="505"/>
    </row>
    <row r="8" spans="1:32" ht="33.75" customHeight="1">
      <c r="A8" s="259">
        <v>1</v>
      </c>
      <c r="B8" s="558">
        <v>2</v>
      </c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260">
        <v>3</v>
      </c>
      <c r="N8" s="260">
        <v>4</v>
      </c>
      <c r="O8" s="260">
        <v>5</v>
      </c>
      <c r="P8" s="260">
        <v>6</v>
      </c>
      <c r="Q8" s="260">
        <v>7</v>
      </c>
      <c r="R8" s="260">
        <v>8</v>
      </c>
      <c r="S8" s="260">
        <v>9</v>
      </c>
      <c r="T8" s="260">
        <v>10</v>
      </c>
      <c r="U8" s="260">
        <v>11</v>
      </c>
      <c r="V8" s="260">
        <v>12</v>
      </c>
      <c r="W8" s="260">
        <v>13</v>
      </c>
      <c r="X8" s="260">
        <v>14</v>
      </c>
      <c r="Y8" s="260">
        <v>15</v>
      </c>
      <c r="Z8" s="260">
        <v>16</v>
      </c>
      <c r="AA8" s="260">
        <v>17</v>
      </c>
      <c r="AB8" s="260">
        <v>18</v>
      </c>
      <c r="AC8" s="260">
        <v>19</v>
      </c>
      <c r="AD8" s="260">
        <v>20</v>
      </c>
      <c r="AE8" s="260">
        <v>21</v>
      </c>
      <c r="AF8" s="260">
        <v>22</v>
      </c>
    </row>
    <row r="9" spans="1:32" ht="33.75" customHeight="1">
      <c r="A9" s="343">
        <v>1</v>
      </c>
      <c r="B9" s="529" t="s">
        <v>339</v>
      </c>
      <c r="C9" s="530"/>
      <c r="D9" s="530"/>
      <c r="E9" s="530"/>
      <c r="F9" s="530"/>
      <c r="G9" s="530"/>
      <c r="H9" s="530"/>
      <c r="I9" s="530"/>
      <c r="J9" s="530"/>
      <c r="K9" s="530"/>
      <c r="L9" s="531"/>
      <c r="M9" s="344">
        <v>0</v>
      </c>
      <c r="N9" s="344">
        <v>0</v>
      </c>
      <c r="O9" s="344">
        <f t="shared" ref="O9:O30" si="0">N9-M9</f>
        <v>0</v>
      </c>
      <c r="P9" s="345" t="e">
        <f t="shared" ref="P9:P30" si="1">N9/M9*100</f>
        <v>#DIV/0!</v>
      </c>
      <c r="Q9" s="344">
        <v>0</v>
      </c>
      <c r="R9" s="344">
        <v>0</v>
      </c>
      <c r="S9" s="344">
        <f t="shared" ref="S9:S30" si="2">R9-Q9</f>
        <v>0</v>
      </c>
      <c r="T9" s="345" t="e">
        <f t="shared" ref="T9:T30" si="3">R9/Q9*100</f>
        <v>#DIV/0!</v>
      </c>
      <c r="U9" s="346">
        <f>SUM(U10:U14)</f>
        <v>0</v>
      </c>
      <c r="V9" s="346">
        <f>SUM(V10:V14)</f>
        <v>275</v>
      </c>
      <c r="W9" s="344">
        <f t="shared" ref="W9:W30" si="4">V9-U9</f>
        <v>275</v>
      </c>
      <c r="X9" s="345" t="e">
        <f t="shared" ref="X9:X30" si="5">V9/U9*100</f>
        <v>#DIV/0!</v>
      </c>
      <c r="Y9" s="344">
        <v>0</v>
      </c>
      <c r="Z9" s="344">
        <v>0</v>
      </c>
      <c r="AA9" s="344">
        <f t="shared" ref="AA9:AA30" si="6">Z9-Y9</f>
        <v>0</v>
      </c>
      <c r="AB9" s="345" t="e">
        <f t="shared" ref="AB9:AB30" si="7">Z9/Y9*100</f>
        <v>#DIV/0!</v>
      </c>
      <c r="AC9" s="346">
        <f t="shared" ref="AC9:AD34" si="8">SUM(M9,Q9,U9,Y9)</f>
        <v>0</v>
      </c>
      <c r="AD9" s="346">
        <f t="shared" si="8"/>
        <v>275</v>
      </c>
      <c r="AE9" s="344">
        <f t="shared" ref="AE9:AE30" si="9">AD9-AC9</f>
        <v>275</v>
      </c>
      <c r="AF9" s="345" t="e">
        <f t="shared" ref="AF9:AF30" si="10">AD9/AC9*100</f>
        <v>#DIV/0!</v>
      </c>
    </row>
    <row r="10" spans="1:32" ht="30" customHeight="1">
      <c r="A10" s="343"/>
      <c r="B10" s="511" t="s">
        <v>319</v>
      </c>
      <c r="C10" s="511"/>
      <c r="D10" s="511"/>
      <c r="E10" s="511"/>
      <c r="F10" s="511"/>
      <c r="G10" s="511"/>
      <c r="H10" s="511"/>
      <c r="I10" s="511"/>
      <c r="J10" s="511"/>
      <c r="K10" s="511"/>
      <c r="L10" s="511"/>
      <c r="M10" s="344">
        <v>0</v>
      </c>
      <c r="N10" s="344">
        <v>0</v>
      </c>
      <c r="O10" s="344">
        <f t="shared" si="0"/>
        <v>0</v>
      </c>
      <c r="P10" s="345" t="e">
        <f t="shared" si="1"/>
        <v>#DIV/0!</v>
      </c>
      <c r="Q10" s="344">
        <v>0</v>
      </c>
      <c r="R10" s="344">
        <v>0</v>
      </c>
      <c r="S10" s="344">
        <f t="shared" si="2"/>
        <v>0</v>
      </c>
      <c r="T10" s="345" t="e">
        <f t="shared" si="3"/>
        <v>#DIV/0!</v>
      </c>
      <c r="U10" s="344">
        <v>0</v>
      </c>
      <c r="V10" s="344">
        <v>98</v>
      </c>
      <c r="W10" s="344">
        <f t="shared" si="4"/>
        <v>98</v>
      </c>
      <c r="X10" s="345" t="e">
        <f t="shared" si="5"/>
        <v>#DIV/0!</v>
      </c>
      <c r="Y10" s="344">
        <v>0</v>
      </c>
      <c r="Z10" s="344">
        <v>0</v>
      </c>
      <c r="AA10" s="344">
        <f t="shared" si="6"/>
        <v>0</v>
      </c>
      <c r="AB10" s="345" t="e">
        <f t="shared" si="7"/>
        <v>#DIV/0!</v>
      </c>
      <c r="AC10" s="344">
        <f t="shared" si="8"/>
        <v>0</v>
      </c>
      <c r="AD10" s="344">
        <f t="shared" si="8"/>
        <v>98</v>
      </c>
      <c r="AE10" s="344">
        <f t="shared" si="9"/>
        <v>98</v>
      </c>
      <c r="AF10" s="345" t="e">
        <f t="shared" si="10"/>
        <v>#DIV/0!</v>
      </c>
    </row>
    <row r="11" spans="1:32" ht="30" customHeight="1">
      <c r="A11" s="343"/>
      <c r="B11" s="511" t="s">
        <v>320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344">
        <v>0</v>
      </c>
      <c r="N11" s="344">
        <v>0</v>
      </c>
      <c r="O11" s="344">
        <f t="shared" ref="O11" si="11">N11-M11</f>
        <v>0</v>
      </c>
      <c r="P11" s="345" t="e">
        <f t="shared" ref="P11" si="12">N11/M11*100</f>
        <v>#DIV/0!</v>
      </c>
      <c r="Q11" s="344">
        <v>0</v>
      </c>
      <c r="R11" s="344">
        <v>0</v>
      </c>
      <c r="S11" s="344">
        <f t="shared" ref="S11" si="13">R11-Q11</f>
        <v>0</v>
      </c>
      <c r="T11" s="345" t="e">
        <f t="shared" ref="T11" si="14">R11/Q11*100</f>
        <v>#DIV/0!</v>
      </c>
      <c r="U11" s="344">
        <v>0</v>
      </c>
      <c r="V11" s="344">
        <v>61</v>
      </c>
      <c r="W11" s="344">
        <f t="shared" ref="W11" si="15">V11-U11</f>
        <v>61</v>
      </c>
      <c r="X11" s="345" t="e">
        <f t="shared" ref="X11" si="16">V11/U11*100</f>
        <v>#DIV/0!</v>
      </c>
      <c r="Y11" s="344">
        <v>0</v>
      </c>
      <c r="Z11" s="344">
        <v>0</v>
      </c>
      <c r="AA11" s="344">
        <f t="shared" ref="AA11" si="17">Z11-Y11</f>
        <v>0</v>
      </c>
      <c r="AB11" s="345" t="e">
        <f t="shared" ref="AB11" si="18">Z11/Y11*100</f>
        <v>#DIV/0!</v>
      </c>
      <c r="AC11" s="344">
        <f t="shared" ref="AC11" si="19">SUM(M11,Q11,U11,Y11)</f>
        <v>0</v>
      </c>
      <c r="AD11" s="344">
        <f t="shared" ref="AD11" si="20">SUM(N11,R11,V11,Z11)</f>
        <v>61</v>
      </c>
      <c r="AE11" s="344">
        <f t="shared" ref="AE11" si="21">AD11-AC11</f>
        <v>61</v>
      </c>
      <c r="AF11" s="345" t="e">
        <f t="shared" ref="AF11" si="22">AD11/AC11*100</f>
        <v>#DIV/0!</v>
      </c>
    </row>
    <row r="12" spans="1:32" ht="25.5" customHeight="1">
      <c r="A12" s="343"/>
      <c r="B12" s="511" t="s">
        <v>321</v>
      </c>
      <c r="C12" s="511"/>
      <c r="D12" s="511"/>
      <c r="E12" s="511"/>
      <c r="F12" s="511"/>
      <c r="G12" s="511"/>
      <c r="H12" s="511"/>
      <c r="I12" s="511"/>
      <c r="J12" s="511"/>
      <c r="K12" s="511"/>
      <c r="L12" s="511"/>
      <c r="M12" s="344">
        <v>0</v>
      </c>
      <c r="N12" s="344">
        <v>0</v>
      </c>
      <c r="O12" s="344">
        <f t="shared" ref="O12:O13" si="23">N12-M12</f>
        <v>0</v>
      </c>
      <c r="P12" s="345" t="e">
        <f t="shared" ref="P12:P13" si="24">N12/M12*100</f>
        <v>#DIV/0!</v>
      </c>
      <c r="Q12" s="344">
        <v>0</v>
      </c>
      <c r="R12" s="344">
        <v>0</v>
      </c>
      <c r="S12" s="344">
        <f t="shared" ref="S12:S13" si="25">R12-Q12</f>
        <v>0</v>
      </c>
      <c r="T12" s="345" t="e">
        <f t="shared" ref="T12:T13" si="26">R12/Q12*100</f>
        <v>#DIV/0!</v>
      </c>
      <c r="U12" s="344">
        <v>0</v>
      </c>
      <c r="V12" s="344">
        <v>45</v>
      </c>
      <c r="W12" s="344">
        <f t="shared" ref="W12:W13" si="27">V12-U12</f>
        <v>45</v>
      </c>
      <c r="X12" s="345" t="e">
        <f t="shared" ref="X12:X13" si="28">V12/U12*100</f>
        <v>#DIV/0!</v>
      </c>
      <c r="Y12" s="344">
        <v>0</v>
      </c>
      <c r="Z12" s="344">
        <v>0</v>
      </c>
      <c r="AA12" s="344">
        <f t="shared" ref="AA12:AA13" si="29">Z12-Y12</f>
        <v>0</v>
      </c>
      <c r="AB12" s="345" t="e">
        <f t="shared" ref="AB12:AB13" si="30">Z12/Y12*100</f>
        <v>#DIV/0!</v>
      </c>
      <c r="AC12" s="344">
        <f t="shared" ref="AC12:AC13" si="31">SUM(M12,Q12,U12,Y12)</f>
        <v>0</v>
      </c>
      <c r="AD12" s="344">
        <f t="shared" ref="AD12:AD13" si="32">SUM(N12,R12,V12,Z12)</f>
        <v>45</v>
      </c>
      <c r="AE12" s="344">
        <f t="shared" ref="AE12:AE13" si="33">AD12-AC12</f>
        <v>45</v>
      </c>
      <c r="AF12" s="345" t="e">
        <f t="shared" ref="AF12:AF13" si="34">AD12/AC12*100</f>
        <v>#DIV/0!</v>
      </c>
    </row>
    <row r="13" spans="1:32" ht="29.25" customHeight="1">
      <c r="A13" s="343"/>
      <c r="B13" s="497" t="s">
        <v>338</v>
      </c>
      <c r="C13" s="509"/>
      <c r="D13" s="509"/>
      <c r="E13" s="509"/>
      <c r="F13" s="509"/>
      <c r="G13" s="509"/>
      <c r="H13" s="509"/>
      <c r="I13" s="509"/>
      <c r="J13" s="509"/>
      <c r="K13" s="509"/>
      <c r="L13" s="510"/>
      <c r="M13" s="344">
        <v>0</v>
      </c>
      <c r="N13" s="344">
        <v>0</v>
      </c>
      <c r="O13" s="344">
        <f t="shared" si="23"/>
        <v>0</v>
      </c>
      <c r="P13" s="345" t="e">
        <f t="shared" si="24"/>
        <v>#DIV/0!</v>
      </c>
      <c r="Q13" s="344">
        <v>0</v>
      </c>
      <c r="R13" s="344">
        <v>0</v>
      </c>
      <c r="S13" s="344">
        <f t="shared" si="25"/>
        <v>0</v>
      </c>
      <c r="T13" s="345" t="e">
        <f t="shared" si="26"/>
        <v>#DIV/0!</v>
      </c>
      <c r="U13" s="344">
        <v>0</v>
      </c>
      <c r="V13" s="344">
        <v>38</v>
      </c>
      <c r="W13" s="344">
        <f t="shared" si="27"/>
        <v>38</v>
      </c>
      <c r="X13" s="345" t="e">
        <f t="shared" si="28"/>
        <v>#DIV/0!</v>
      </c>
      <c r="Y13" s="344">
        <v>0</v>
      </c>
      <c r="Z13" s="344">
        <v>0</v>
      </c>
      <c r="AA13" s="344">
        <f t="shared" si="29"/>
        <v>0</v>
      </c>
      <c r="AB13" s="345" t="e">
        <f t="shared" si="30"/>
        <v>#DIV/0!</v>
      </c>
      <c r="AC13" s="344">
        <f t="shared" si="31"/>
        <v>0</v>
      </c>
      <c r="AD13" s="344">
        <f t="shared" si="32"/>
        <v>38</v>
      </c>
      <c r="AE13" s="344">
        <f t="shared" si="33"/>
        <v>38</v>
      </c>
      <c r="AF13" s="345" t="e">
        <f t="shared" si="34"/>
        <v>#DIV/0!</v>
      </c>
    </row>
    <row r="14" spans="1:32" ht="31.5" customHeight="1">
      <c r="A14" s="343"/>
      <c r="B14" s="511" t="s">
        <v>322</v>
      </c>
      <c r="C14" s="511"/>
      <c r="D14" s="511"/>
      <c r="E14" s="511"/>
      <c r="F14" s="511"/>
      <c r="G14" s="511"/>
      <c r="H14" s="511"/>
      <c r="I14" s="511"/>
      <c r="J14" s="511"/>
      <c r="K14" s="511"/>
      <c r="L14" s="511"/>
      <c r="M14" s="344">
        <v>0</v>
      </c>
      <c r="N14" s="344">
        <v>0</v>
      </c>
      <c r="O14" s="344">
        <f t="shared" si="0"/>
        <v>0</v>
      </c>
      <c r="P14" s="345" t="e">
        <f t="shared" si="1"/>
        <v>#DIV/0!</v>
      </c>
      <c r="Q14" s="344">
        <v>0</v>
      </c>
      <c r="R14" s="344">
        <v>0</v>
      </c>
      <c r="S14" s="344">
        <f t="shared" si="2"/>
        <v>0</v>
      </c>
      <c r="T14" s="345" t="e">
        <f t="shared" si="3"/>
        <v>#DIV/0!</v>
      </c>
      <c r="U14" s="344">
        <v>0</v>
      </c>
      <c r="V14" s="344">
        <v>33</v>
      </c>
      <c r="W14" s="344">
        <f t="shared" si="4"/>
        <v>33</v>
      </c>
      <c r="X14" s="345" t="e">
        <f t="shared" si="5"/>
        <v>#DIV/0!</v>
      </c>
      <c r="Y14" s="344">
        <v>0</v>
      </c>
      <c r="Z14" s="344">
        <v>0</v>
      </c>
      <c r="AA14" s="344">
        <f t="shared" si="6"/>
        <v>0</v>
      </c>
      <c r="AB14" s="345" t="e">
        <f t="shared" si="7"/>
        <v>#DIV/0!</v>
      </c>
      <c r="AC14" s="344">
        <f t="shared" si="8"/>
        <v>0</v>
      </c>
      <c r="AD14" s="344">
        <f t="shared" si="8"/>
        <v>33</v>
      </c>
      <c r="AE14" s="344">
        <f t="shared" si="9"/>
        <v>33</v>
      </c>
      <c r="AF14" s="345" t="e">
        <f t="shared" si="10"/>
        <v>#DIV/0!</v>
      </c>
    </row>
    <row r="15" spans="1:32" ht="46.5" customHeight="1">
      <c r="A15" s="347">
        <v>2</v>
      </c>
      <c r="B15" s="501" t="s">
        <v>243</v>
      </c>
      <c r="C15" s="507"/>
      <c r="D15" s="507"/>
      <c r="E15" s="507"/>
      <c r="F15" s="507"/>
      <c r="G15" s="507"/>
      <c r="H15" s="507"/>
      <c r="I15" s="507"/>
      <c r="J15" s="507"/>
      <c r="K15" s="507"/>
      <c r="L15" s="508"/>
      <c r="M15" s="344">
        <v>0</v>
      </c>
      <c r="N15" s="344">
        <v>0</v>
      </c>
      <c r="O15" s="344">
        <f t="shared" si="0"/>
        <v>0</v>
      </c>
      <c r="P15" s="345" t="e">
        <f t="shared" si="1"/>
        <v>#DIV/0!</v>
      </c>
      <c r="Q15" s="344">
        <v>0</v>
      </c>
      <c r="R15" s="344">
        <v>0</v>
      </c>
      <c r="S15" s="344">
        <f t="shared" si="2"/>
        <v>0</v>
      </c>
      <c r="T15" s="345" t="e">
        <f t="shared" si="3"/>
        <v>#DIV/0!</v>
      </c>
      <c r="U15" s="346">
        <f>SUM(U16:U22)</f>
        <v>100</v>
      </c>
      <c r="V15" s="346">
        <f>SUM(V16:V22)</f>
        <v>81</v>
      </c>
      <c r="W15" s="344">
        <f t="shared" si="4"/>
        <v>-19</v>
      </c>
      <c r="X15" s="348">
        <f t="shared" si="5"/>
        <v>81</v>
      </c>
      <c r="Y15" s="344">
        <v>0</v>
      </c>
      <c r="Z15" s="344">
        <v>0</v>
      </c>
      <c r="AA15" s="344">
        <f t="shared" si="6"/>
        <v>0</v>
      </c>
      <c r="AB15" s="345" t="e">
        <f t="shared" si="7"/>
        <v>#DIV/0!</v>
      </c>
      <c r="AC15" s="346">
        <f t="shared" si="8"/>
        <v>100</v>
      </c>
      <c r="AD15" s="346">
        <f t="shared" si="8"/>
        <v>81</v>
      </c>
      <c r="AE15" s="344">
        <f t="shared" si="9"/>
        <v>-19</v>
      </c>
      <c r="AF15" s="348">
        <f t="shared" si="10"/>
        <v>81</v>
      </c>
    </row>
    <row r="16" spans="1:32" ht="29.25" customHeight="1">
      <c r="A16" s="347"/>
      <c r="B16" s="497" t="s">
        <v>238</v>
      </c>
      <c r="C16" s="498"/>
      <c r="D16" s="498"/>
      <c r="E16" s="498"/>
      <c r="F16" s="498"/>
      <c r="G16" s="498"/>
      <c r="H16" s="498"/>
      <c r="I16" s="498"/>
      <c r="J16" s="498"/>
      <c r="K16" s="498"/>
      <c r="L16" s="499"/>
      <c r="M16" s="344">
        <v>0</v>
      </c>
      <c r="N16" s="344">
        <v>0</v>
      </c>
      <c r="O16" s="344">
        <f t="shared" si="0"/>
        <v>0</v>
      </c>
      <c r="P16" s="345" t="e">
        <f t="shared" si="1"/>
        <v>#DIV/0!</v>
      </c>
      <c r="Q16" s="344">
        <v>0</v>
      </c>
      <c r="R16" s="344">
        <v>0</v>
      </c>
      <c r="S16" s="344">
        <f t="shared" si="2"/>
        <v>0</v>
      </c>
      <c r="T16" s="345" t="e">
        <f t="shared" si="3"/>
        <v>#DIV/0!</v>
      </c>
      <c r="U16" s="344">
        <v>100</v>
      </c>
      <c r="V16" s="344">
        <v>41</v>
      </c>
      <c r="W16" s="344">
        <f t="shared" si="4"/>
        <v>-59</v>
      </c>
      <c r="X16" s="348">
        <f t="shared" si="5"/>
        <v>41</v>
      </c>
      <c r="Y16" s="344">
        <v>0</v>
      </c>
      <c r="Z16" s="344">
        <v>0</v>
      </c>
      <c r="AA16" s="344">
        <f t="shared" si="6"/>
        <v>0</v>
      </c>
      <c r="AB16" s="345" t="e">
        <f t="shared" si="7"/>
        <v>#DIV/0!</v>
      </c>
      <c r="AC16" s="344">
        <f t="shared" si="8"/>
        <v>100</v>
      </c>
      <c r="AD16" s="344">
        <f t="shared" si="8"/>
        <v>41</v>
      </c>
      <c r="AE16" s="344">
        <f t="shared" si="9"/>
        <v>-59</v>
      </c>
      <c r="AF16" s="348">
        <f t="shared" si="10"/>
        <v>41</v>
      </c>
    </row>
    <row r="17" spans="1:32" s="312" customFormat="1" ht="30" customHeight="1">
      <c r="A17" s="347"/>
      <c r="B17" s="497" t="s">
        <v>323</v>
      </c>
      <c r="C17" s="498"/>
      <c r="D17" s="498"/>
      <c r="E17" s="498"/>
      <c r="F17" s="498"/>
      <c r="G17" s="498"/>
      <c r="H17" s="498"/>
      <c r="I17" s="498"/>
      <c r="J17" s="498"/>
      <c r="K17" s="498"/>
      <c r="L17" s="499"/>
      <c r="M17" s="344">
        <v>0</v>
      </c>
      <c r="N17" s="344">
        <v>0</v>
      </c>
      <c r="O17" s="344">
        <f t="shared" si="0"/>
        <v>0</v>
      </c>
      <c r="P17" s="345" t="e">
        <f t="shared" si="1"/>
        <v>#DIV/0!</v>
      </c>
      <c r="Q17" s="344">
        <v>0</v>
      </c>
      <c r="R17" s="344">
        <v>0</v>
      </c>
      <c r="S17" s="344">
        <f t="shared" si="2"/>
        <v>0</v>
      </c>
      <c r="T17" s="345" t="e">
        <f t="shared" si="3"/>
        <v>#DIV/0!</v>
      </c>
      <c r="U17" s="344">
        <v>0</v>
      </c>
      <c r="V17" s="344">
        <v>11</v>
      </c>
      <c r="W17" s="344">
        <f t="shared" si="4"/>
        <v>11</v>
      </c>
      <c r="X17" s="345" t="e">
        <f t="shared" si="5"/>
        <v>#DIV/0!</v>
      </c>
      <c r="Y17" s="344">
        <v>0</v>
      </c>
      <c r="Z17" s="344">
        <v>0</v>
      </c>
      <c r="AA17" s="344">
        <f t="shared" si="6"/>
        <v>0</v>
      </c>
      <c r="AB17" s="345" t="e">
        <f t="shared" si="7"/>
        <v>#DIV/0!</v>
      </c>
      <c r="AC17" s="344">
        <f t="shared" si="8"/>
        <v>0</v>
      </c>
      <c r="AD17" s="344">
        <f t="shared" si="8"/>
        <v>11</v>
      </c>
      <c r="AE17" s="344">
        <f t="shared" si="9"/>
        <v>11</v>
      </c>
      <c r="AF17" s="345" t="e">
        <f t="shared" si="10"/>
        <v>#DIV/0!</v>
      </c>
    </row>
    <row r="18" spans="1:32" s="312" customFormat="1" ht="30" customHeight="1">
      <c r="A18" s="347"/>
      <c r="B18" s="497" t="s">
        <v>324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9"/>
      <c r="M18" s="344">
        <v>0</v>
      </c>
      <c r="N18" s="344">
        <v>0</v>
      </c>
      <c r="O18" s="344">
        <f t="shared" ref="O18" si="35">N18-M18</f>
        <v>0</v>
      </c>
      <c r="P18" s="345" t="e">
        <f t="shared" ref="P18" si="36">N18/M18*100</f>
        <v>#DIV/0!</v>
      </c>
      <c r="Q18" s="344">
        <v>0</v>
      </c>
      <c r="R18" s="344">
        <v>0</v>
      </c>
      <c r="S18" s="344">
        <f t="shared" ref="S18" si="37">R18-Q18</f>
        <v>0</v>
      </c>
      <c r="T18" s="345" t="e">
        <f t="shared" ref="T18" si="38">R18/Q18*100</f>
        <v>#DIV/0!</v>
      </c>
      <c r="U18" s="344">
        <v>0</v>
      </c>
      <c r="V18" s="344">
        <v>5</v>
      </c>
      <c r="W18" s="344">
        <f t="shared" ref="W18" si="39">V18-U18</f>
        <v>5</v>
      </c>
      <c r="X18" s="345" t="e">
        <f t="shared" ref="X18" si="40">V18/U18*100</f>
        <v>#DIV/0!</v>
      </c>
      <c r="Y18" s="344">
        <v>0</v>
      </c>
      <c r="Z18" s="344">
        <v>0</v>
      </c>
      <c r="AA18" s="344">
        <f t="shared" ref="AA18" si="41">Z18-Y18</f>
        <v>0</v>
      </c>
      <c r="AB18" s="345" t="e">
        <f t="shared" ref="AB18" si="42">Z18/Y18*100</f>
        <v>#DIV/0!</v>
      </c>
      <c r="AC18" s="344">
        <f t="shared" ref="AC18" si="43">SUM(M18,Q18,U18,Y18)</f>
        <v>0</v>
      </c>
      <c r="AD18" s="344">
        <f t="shared" ref="AD18" si="44">SUM(N18,R18,V18,Z18)</f>
        <v>5</v>
      </c>
      <c r="AE18" s="344">
        <f t="shared" ref="AE18" si="45">AD18-AC18</f>
        <v>5</v>
      </c>
      <c r="AF18" s="345" t="e">
        <f t="shared" ref="AF18" si="46">AD18/AC18*100</f>
        <v>#DIV/0!</v>
      </c>
    </row>
    <row r="19" spans="1:32" s="312" customFormat="1" ht="28.5" customHeight="1">
      <c r="A19" s="347"/>
      <c r="B19" s="497" t="s">
        <v>328</v>
      </c>
      <c r="C19" s="498"/>
      <c r="D19" s="498"/>
      <c r="E19" s="498"/>
      <c r="F19" s="498"/>
      <c r="G19" s="498"/>
      <c r="H19" s="498"/>
      <c r="I19" s="498"/>
      <c r="J19" s="498"/>
      <c r="K19" s="498"/>
      <c r="L19" s="499"/>
      <c r="M19" s="344">
        <v>0</v>
      </c>
      <c r="N19" s="344">
        <v>0</v>
      </c>
      <c r="O19" s="344">
        <f t="shared" ref="O19" si="47">N19-M19</f>
        <v>0</v>
      </c>
      <c r="P19" s="345" t="e">
        <f t="shared" ref="P19" si="48">N19/M19*100</f>
        <v>#DIV/0!</v>
      </c>
      <c r="Q19" s="344">
        <v>0</v>
      </c>
      <c r="R19" s="344">
        <v>0</v>
      </c>
      <c r="S19" s="344">
        <f t="shared" ref="S19" si="49">R19-Q19</f>
        <v>0</v>
      </c>
      <c r="T19" s="345" t="e">
        <f t="shared" ref="T19" si="50">R19/Q19*100</f>
        <v>#DIV/0!</v>
      </c>
      <c r="U19" s="344">
        <v>0</v>
      </c>
      <c r="V19" s="344">
        <v>5</v>
      </c>
      <c r="W19" s="344">
        <f t="shared" ref="W19" si="51">V19-U19</f>
        <v>5</v>
      </c>
      <c r="X19" s="345" t="e">
        <f t="shared" ref="X19" si="52">V19/U19*100</f>
        <v>#DIV/0!</v>
      </c>
      <c r="Y19" s="344">
        <v>0</v>
      </c>
      <c r="Z19" s="344">
        <v>0</v>
      </c>
      <c r="AA19" s="344">
        <f t="shared" ref="AA19" si="53">Z19-Y19</f>
        <v>0</v>
      </c>
      <c r="AB19" s="345" t="e">
        <f t="shared" ref="AB19" si="54">Z19/Y19*100</f>
        <v>#DIV/0!</v>
      </c>
      <c r="AC19" s="344">
        <f t="shared" ref="AC19" si="55">SUM(M19,Q19,U19,Y19)</f>
        <v>0</v>
      </c>
      <c r="AD19" s="344">
        <f t="shared" ref="AD19" si="56">SUM(N19,R19,V19,Z19)</f>
        <v>5</v>
      </c>
      <c r="AE19" s="344">
        <f t="shared" ref="AE19" si="57">AD19-AC19</f>
        <v>5</v>
      </c>
      <c r="AF19" s="345" t="e">
        <f t="shared" ref="AF19" si="58">AD19/AC19*100</f>
        <v>#DIV/0!</v>
      </c>
    </row>
    <row r="20" spans="1:32" s="313" customFormat="1" ht="30" customHeight="1">
      <c r="A20" s="347"/>
      <c r="B20" s="497" t="s">
        <v>325</v>
      </c>
      <c r="C20" s="498"/>
      <c r="D20" s="498"/>
      <c r="E20" s="498"/>
      <c r="F20" s="498"/>
      <c r="G20" s="498"/>
      <c r="H20" s="498"/>
      <c r="I20" s="498"/>
      <c r="J20" s="498"/>
      <c r="K20" s="498"/>
      <c r="L20" s="499"/>
      <c r="M20" s="344">
        <v>0</v>
      </c>
      <c r="N20" s="344">
        <v>0</v>
      </c>
      <c r="O20" s="344">
        <f t="shared" ref="O20" si="59">N20-M20</f>
        <v>0</v>
      </c>
      <c r="P20" s="345" t="e">
        <f t="shared" ref="P20" si="60">N20/M20*100</f>
        <v>#DIV/0!</v>
      </c>
      <c r="Q20" s="344">
        <v>0</v>
      </c>
      <c r="R20" s="344">
        <v>0</v>
      </c>
      <c r="S20" s="344">
        <f t="shared" ref="S20" si="61">R20-Q20</f>
        <v>0</v>
      </c>
      <c r="T20" s="345" t="e">
        <f t="shared" ref="T20" si="62">R20/Q20*100</f>
        <v>#DIV/0!</v>
      </c>
      <c r="U20" s="344">
        <v>0</v>
      </c>
      <c r="V20" s="344">
        <v>8</v>
      </c>
      <c r="W20" s="344">
        <f t="shared" ref="W20" si="63">V20-U20</f>
        <v>8</v>
      </c>
      <c r="X20" s="345" t="e">
        <f t="shared" ref="X20" si="64">V20/U20*100</f>
        <v>#DIV/0!</v>
      </c>
      <c r="Y20" s="344">
        <v>0</v>
      </c>
      <c r="Z20" s="344">
        <v>0</v>
      </c>
      <c r="AA20" s="344">
        <f t="shared" ref="AA20" si="65">Z20-Y20</f>
        <v>0</v>
      </c>
      <c r="AB20" s="345" t="e">
        <f t="shared" ref="AB20" si="66">Z20/Y20*100</f>
        <v>#DIV/0!</v>
      </c>
      <c r="AC20" s="344">
        <f t="shared" ref="AC20" si="67">SUM(M20,Q20,U20,Y20)</f>
        <v>0</v>
      </c>
      <c r="AD20" s="344">
        <f t="shared" ref="AD20" si="68">SUM(N20,R20,V20,Z20)</f>
        <v>8</v>
      </c>
      <c r="AE20" s="344">
        <f t="shared" ref="AE20" si="69">AD20-AC20</f>
        <v>8</v>
      </c>
      <c r="AF20" s="345" t="e">
        <f t="shared" ref="AF20" si="70">AD20/AC20*100</f>
        <v>#DIV/0!</v>
      </c>
    </row>
    <row r="21" spans="1:32" ht="27.75" customHeight="1">
      <c r="A21" s="347"/>
      <c r="B21" s="497" t="s">
        <v>327</v>
      </c>
      <c r="C21" s="498"/>
      <c r="D21" s="498"/>
      <c r="E21" s="498"/>
      <c r="F21" s="498"/>
      <c r="G21" s="498"/>
      <c r="H21" s="498"/>
      <c r="I21" s="498"/>
      <c r="J21" s="498"/>
      <c r="K21" s="498"/>
      <c r="L21" s="499"/>
      <c r="M21" s="344">
        <v>0</v>
      </c>
      <c r="N21" s="344">
        <v>0</v>
      </c>
      <c r="O21" s="344">
        <f t="shared" ref="O21" si="71">N21-M21</f>
        <v>0</v>
      </c>
      <c r="P21" s="345" t="e">
        <f t="shared" ref="P21" si="72">N21/M21*100</f>
        <v>#DIV/0!</v>
      </c>
      <c r="Q21" s="344">
        <v>0</v>
      </c>
      <c r="R21" s="344">
        <v>0</v>
      </c>
      <c r="S21" s="344">
        <f t="shared" ref="S21" si="73">R21-Q21</f>
        <v>0</v>
      </c>
      <c r="T21" s="345" t="e">
        <f t="shared" ref="T21" si="74">R21/Q21*100</f>
        <v>#DIV/0!</v>
      </c>
      <c r="U21" s="344">
        <v>0</v>
      </c>
      <c r="V21" s="344">
        <v>3</v>
      </c>
      <c r="W21" s="344">
        <f t="shared" ref="W21" si="75">V21-U21</f>
        <v>3</v>
      </c>
      <c r="X21" s="345" t="e">
        <f t="shared" ref="X21" si="76">V21/U21*100</f>
        <v>#DIV/0!</v>
      </c>
      <c r="Y21" s="344">
        <v>0</v>
      </c>
      <c r="Z21" s="344">
        <v>0</v>
      </c>
      <c r="AA21" s="344">
        <f t="shared" ref="AA21" si="77">Z21-Y21</f>
        <v>0</v>
      </c>
      <c r="AB21" s="345" t="e">
        <f t="shared" ref="AB21" si="78">Z21/Y21*100</f>
        <v>#DIV/0!</v>
      </c>
      <c r="AC21" s="344">
        <f t="shared" ref="AC21" si="79">SUM(M21,Q21,U21,Y21)</f>
        <v>0</v>
      </c>
      <c r="AD21" s="344">
        <f t="shared" ref="AD21" si="80">SUM(N21,R21,V21,Z21)</f>
        <v>3</v>
      </c>
      <c r="AE21" s="344">
        <f t="shared" ref="AE21" si="81">AD21-AC21</f>
        <v>3</v>
      </c>
      <c r="AF21" s="345" t="e">
        <f t="shared" ref="AF21" si="82">AD21/AC21*100</f>
        <v>#DIV/0!</v>
      </c>
    </row>
    <row r="22" spans="1:32" ht="30" customHeight="1">
      <c r="A22" s="347"/>
      <c r="B22" s="497" t="s">
        <v>326</v>
      </c>
      <c r="C22" s="498"/>
      <c r="D22" s="498"/>
      <c r="E22" s="498"/>
      <c r="F22" s="498"/>
      <c r="G22" s="498"/>
      <c r="H22" s="498"/>
      <c r="I22" s="498"/>
      <c r="J22" s="498"/>
      <c r="K22" s="498"/>
      <c r="L22" s="499"/>
      <c r="M22" s="344">
        <v>0</v>
      </c>
      <c r="N22" s="344">
        <v>0</v>
      </c>
      <c r="O22" s="344">
        <f t="shared" si="0"/>
        <v>0</v>
      </c>
      <c r="P22" s="345" t="e">
        <f t="shared" si="1"/>
        <v>#DIV/0!</v>
      </c>
      <c r="Q22" s="344">
        <v>0</v>
      </c>
      <c r="R22" s="344">
        <v>0</v>
      </c>
      <c r="S22" s="344">
        <f t="shared" si="2"/>
        <v>0</v>
      </c>
      <c r="T22" s="345" t="e">
        <f t="shared" si="3"/>
        <v>#DIV/0!</v>
      </c>
      <c r="U22" s="344">
        <v>0</v>
      </c>
      <c r="V22" s="344">
        <v>8</v>
      </c>
      <c r="W22" s="344">
        <f t="shared" si="4"/>
        <v>8</v>
      </c>
      <c r="X22" s="345" t="e">
        <f t="shared" si="5"/>
        <v>#DIV/0!</v>
      </c>
      <c r="Y22" s="344">
        <v>0</v>
      </c>
      <c r="Z22" s="344">
        <v>0</v>
      </c>
      <c r="AA22" s="344">
        <f t="shared" si="6"/>
        <v>0</v>
      </c>
      <c r="AB22" s="345" t="e">
        <f t="shared" si="7"/>
        <v>#DIV/0!</v>
      </c>
      <c r="AC22" s="344">
        <f t="shared" si="8"/>
        <v>0</v>
      </c>
      <c r="AD22" s="344">
        <f t="shared" si="8"/>
        <v>8</v>
      </c>
      <c r="AE22" s="344">
        <f t="shared" si="9"/>
        <v>8</v>
      </c>
      <c r="AF22" s="345" t="e">
        <f t="shared" si="10"/>
        <v>#DIV/0!</v>
      </c>
    </row>
    <row r="23" spans="1:32" ht="30" customHeight="1">
      <c r="A23" s="347">
        <v>3</v>
      </c>
      <c r="B23" s="501" t="s">
        <v>340</v>
      </c>
      <c r="C23" s="507"/>
      <c r="D23" s="507"/>
      <c r="E23" s="507"/>
      <c r="F23" s="507"/>
      <c r="G23" s="507"/>
      <c r="H23" s="507"/>
      <c r="I23" s="507"/>
      <c r="J23" s="507"/>
      <c r="K23" s="507"/>
      <c r="L23" s="508"/>
      <c r="M23" s="344">
        <v>0</v>
      </c>
      <c r="N23" s="344">
        <v>0</v>
      </c>
      <c r="O23" s="344">
        <f t="shared" si="0"/>
        <v>0</v>
      </c>
      <c r="P23" s="345" t="e">
        <f t="shared" si="1"/>
        <v>#DIV/0!</v>
      </c>
      <c r="Q23" s="344">
        <v>0</v>
      </c>
      <c r="R23" s="344">
        <v>0</v>
      </c>
      <c r="S23" s="344">
        <f t="shared" si="2"/>
        <v>0</v>
      </c>
      <c r="T23" s="345" t="e">
        <f t="shared" si="3"/>
        <v>#DIV/0!</v>
      </c>
      <c r="U23" s="346">
        <f>SUM(U25:U26)</f>
        <v>0</v>
      </c>
      <c r="V23" s="346">
        <f>SUM(V24:V26)</f>
        <v>10</v>
      </c>
      <c r="W23" s="344">
        <f t="shared" si="4"/>
        <v>10</v>
      </c>
      <c r="X23" s="345" t="e">
        <f t="shared" si="5"/>
        <v>#DIV/0!</v>
      </c>
      <c r="Y23" s="344">
        <v>0</v>
      </c>
      <c r="Z23" s="344">
        <v>0</v>
      </c>
      <c r="AA23" s="344">
        <f t="shared" si="6"/>
        <v>0</v>
      </c>
      <c r="AB23" s="345" t="e">
        <f t="shared" si="7"/>
        <v>#DIV/0!</v>
      </c>
      <c r="AC23" s="346">
        <f t="shared" si="8"/>
        <v>0</v>
      </c>
      <c r="AD23" s="346">
        <f t="shared" si="8"/>
        <v>10</v>
      </c>
      <c r="AE23" s="344">
        <f t="shared" si="9"/>
        <v>10</v>
      </c>
      <c r="AF23" s="345" t="e">
        <f t="shared" si="10"/>
        <v>#DIV/0!</v>
      </c>
    </row>
    <row r="24" spans="1:32" ht="26.25" customHeight="1">
      <c r="A24" s="347"/>
      <c r="B24" s="528" t="s">
        <v>330</v>
      </c>
      <c r="C24" s="502"/>
      <c r="D24" s="502"/>
      <c r="E24" s="502"/>
      <c r="F24" s="502"/>
      <c r="G24" s="502"/>
      <c r="H24" s="502"/>
      <c r="I24" s="502"/>
      <c r="J24" s="502"/>
      <c r="K24" s="502"/>
      <c r="L24" s="503"/>
      <c r="M24" s="344">
        <v>0</v>
      </c>
      <c r="N24" s="344">
        <v>0</v>
      </c>
      <c r="O24" s="344">
        <f t="shared" ref="O24" si="83">N24-M24</f>
        <v>0</v>
      </c>
      <c r="P24" s="345" t="e">
        <f t="shared" ref="P24" si="84">N24/M24*100</f>
        <v>#DIV/0!</v>
      </c>
      <c r="Q24" s="344">
        <v>0</v>
      </c>
      <c r="R24" s="344">
        <v>0</v>
      </c>
      <c r="S24" s="344">
        <f t="shared" ref="S24" si="85">R24-Q24</f>
        <v>0</v>
      </c>
      <c r="T24" s="345" t="e">
        <f t="shared" ref="T24" si="86">R24/Q24*100</f>
        <v>#DIV/0!</v>
      </c>
      <c r="U24" s="344">
        <v>0</v>
      </c>
      <c r="V24" s="344">
        <v>2</v>
      </c>
      <c r="W24" s="344">
        <f t="shared" ref="W24" si="87">V24-U24</f>
        <v>2</v>
      </c>
      <c r="X24" s="345" t="e">
        <f t="shared" ref="X24" si="88">V24/U24*100</f>
        <v>#DIV/0!</v>
      </c>
      <c r="Y24" s="344">
        <v>0</v>
      </c>
      <c r="Z24" s="344">
        <v>0</v>
      </c>
      <c r="AA24" s="344">
        <f t="shared" ref="AA24" si="89">Z24-Y24</f>
        <v>0</v>
      </c>
      <c r="AB24" s="345" t="e">
        <f t="shared" ref="AB24" si="90">Z24/Y24*100</f>
        <v>#DIV/0!</v>
      </c>
      <c r="AC24" s="344">
        <f t="shared" ref="AC24" si="91">SUM(M24,Q24,U24,Y24)</f>
        <v>0</v>
      </c>
      <c r="AD24" s="344">
        <f t="shared" ref="AD24" si="92">SUM(N24,R24,V24,Z24)</f>
        <v>2</v>
      </c>
      <c r="AE24" s="344">
        <f t="shared" ref="AE24" si="93">AD24-AC24</f>
        <v>2</v>
      </c>
      <c r="AF24" s="345" t="e">
        <f t="shared" ref="AF24" si="94">AD24/AC24*100</f>
        <v>#DIV/0!</v>
      </c>
    </row>
    <row r="25" spans="1:32" ht="24.75" customHeight="1">
      <c r="A25" s="347"/>
      <c r="B25" s="528" t="s">
        <v>329</v>
      </c>
      <c r="C25" s="502"/>
      <c r="D25" s="502"/>
      <c r="E25" s="502"/>
      <c r="F25" s="502"/>
      <c r="G25" s="502"/>
      <c r="H25" s="502"/>
      <c r="I25" s="502"/>
      <c r="J25" s="502"/>
      <c r="K25" s="502"/>
      <c r="L25" s="503"/>
      <c r="M25" s="344">
        <v>0</v>
      </c>
      <c r="N25" s="344">
        <v>0</v>
      </c>
      <c r="O25" s="344">
        <f t="shared" si="0"/>
        <v>0</v>
      </c>
      <c r="P25" s="345" t="e">
        <f t="shared" si="1"/>
        <v>#DIV/0!</v>
      </c>
      <c r="Q25" s="344">
        <v>0</v>
      </c>
      <c r="R25" s="344">
        <v>0</v>
      </c>
      <c r="S25" s="344">
        <f t="shared" si="2"/>
        <v>0</v>
      </c>
      <c r="T25" s="345" t="e">
        <f t="shared" si="3"/>
        <v>#DIV/0!</v>
      </c>
      <c r="U25" s="344">
        <v>0</v>
      </c>
      <c r="V25" s="344">
        <v>3</v>
      </c>
      <c r="W25" s="344">
        <f t="shared" si="4"/>
        <v>3</v>
      </c>
      <c r="X25" s="345" t="e">
        <f t="shared" si="5"/>
        <v>#DIV/0!</v>
      </c>
      <c r="Y25" s="344">
        <v>0</v>
      </c>
      <c r="Z25" s="344">
        <v>0</v>
      </c>
      <c r="AA25" s="344">
        <f t="shared" si="6"/>
        <v>0</v>
      </c>
      <c r="AB25" s="345" t="e">
        <f t="shared" si="7"/>
        <v>#DIV/0!</v>
      </c>
      <c r="AC25" s="344">
        <f t="shared" si="8"/>
        <v>0</v>
      </c>
      <c r="AD25" s="344">
        <f t="shared" si="8"/>
        <v>3</v>
      </c>
      <c r="AE25" s="344">
        <f t="shared" si="9"/>
        <v>3</v>
      </c>
      <c r="AF25" s="345" t="e">
        <f t="shared" si="10"/>
        <v>#DIV/0!</v>
      </c>
    </row>
    <row r="26" spans="1:32" ht="33" customHeight="1">
      <c r="A26" s="347"/>
      <c r="B26" s="528" t="s">
        <v>331</v>
      </c>
      <c r="C26" s="502"/>
      <c r="D26" s="502"/>
      <c r="E26" s="502"/>
      <c r="F26" s="502"/>
      <c r="G26" s="502"/>
      <c r="H26" s="502"/>
      <c r="I26" s="502"/>
      <c r="J26" s="502"/>
      <c r="K26" s="502"/>
      <c r="L26" s="503"/>
      <c r="M26" s="344">
        <v>0</v>
      </c>
      <c r="N26" s="344">
        <v>0</v>
      </c>
      <c r="O26" s="344">
        <f t="shared" si="0"/>
        <v>0</v>
      </c>
      <c r="P26" s="345" t="e">
        <f t="shared" si="1"/>
        <v>#DIV/0!</v>
      </c>
      <c r="Q26" s="344">
        <v>0</v>
      </c>
      <c r="R26" s="344">
        <v>0</v>
      </c>
      <c r="S26" s="344">
        <f t="shared" si="2"/>
        <v>0</v>
      </c>
      <c r="T26" s="345" t="e">
        <f t="shared" si="3"/>
        <v>#DIV/0!</v>
      </c>
      <c r="U26" s="344">
        <v>0</v>
      </c>
      <c r="V26" s="344">
        <v>5</v>
      </c>
      <c r="W26" s="344">
        <f t="shared" si="4"/>
        <v>5</v>
      </c>
      <c r="X26" s="345" t="e">
        <f t="shared" si="5"/>
        <v>#DIV/0!</v>
      </c>
      <c r="Y26" s="344">
        <v>0</v>
      </c>
      <c r="Z26" s="344">
        <v>0</v>
      </c>
      <c r="AA26" s="344">
        <f t="shared" si="6"/>
        <v>0</v>
      </c>
      <c r="AB26" s="345" t="e">
        <f t="shared" si="7"/>
        <v>#DIV/0!</v>
      </c>
      <c r="AC26" s="344">
        <f t="shared" si="8"/>
        <v>0</v>
      </c>
      <c r="AD26" s="344">
        <f t="shared" si="8"/>
        <v>5</v>
      </c>
      <c r="AE26" s="344">
        <f t="shared" si="9"/>
        <v>5</v>
      </c>
      <c r="AF26" s="345" t="e">
        <f t="shared" si="10"/>
        <v>#DIV/0!</v>
      </c>
    </row>
    <row r="27" spans="1:32" ht="41.25" customHeight="1">
      <c r="A27" s="347">
        <v>4</v>
      </c>
      <c r="B27" s="501" t="s">
        <v>341</v>
      </c>
      <c r="C27" s="502"/>
      <c r="D27" s="502"/>
      <c r="E27" s="502"/>
      <c r="F27" s="502"/>
      <c r="G27" s="502"/>
      <c r="H27" s="502"/>
      <c r="I27" s="502"/>
      <c r="J27" s="502"/>
      <c r="K27" s="502"/>
      <c r="L27" s="503"/>
      <c r="M27" s="344">
        <v>0</v>
      </c>
      <c r="N27" s="344">
        <v>0</v>
      </c>
      <c r="O27" s="344">
        <f t="shared" si="0"/>
        <v>0</v>
      </c>
      <c r="P27" s="345" t="e">
        <f t="shared" si="1"/>
        <v>#DIV/0!</v>
      </c>
      <c r="Q27" s="344">
        <v>0</v>
      </c>
      <c r="R27" s="344">
        <v>0</v>
      </c>
      <c r="S27" s="344">
        <f t="shared" si="2"/>
        <v>0</v>
      </c>
      <c r="T27" s="345" t="e">
        <f t="shared" si="3"/>
        <v>#DIV/0!</v>
      </c>
      <c r="U27" s="346">
        <f>SUM(U30:U33)</f>
        <v>0</v>
      </c>
      <c r="V27" s="346">
        <f>SUM(V28:V33)</f>
        <v>387</v>
      </c>
      <c r="W27" s="344">
        <f t="shared" si="4"/>
        <v>387</v>
      </c>
      <c r="X27" s="345" t="e">
        <f t="shared" si="5"/>
        <v>#DIV/0!</v>
      </c>
      <c r="Y27" s="344">
        <v>0</v>
      </c>
      <c r="Z27" s="344">
        <v>0</v>
      </c>
      <c r="AA27" s="344">
        <f t="shared" si="6"/>
        <v>0</v>
      </c>
      <c r="AB27" s="345" t="e">
        <f t="shared" si="7"/>
        <v>#DIV/0!</v>
      </c>
      <c r="AC27" s="346">
        <f t="shared" si="8"/>
        <v>0</v>
      </c>
      <c r="AD27" s="346">
        <f t="shared" si="8"/>
        <v>387</v>
      </c>
      <c r="AE27" s="344">
        <f t="shared" si="9"/>
        <v>387</v>
      </c>
      <c r="AF27" s="345" t="e">
        <f t="shared" si="10"/>
        <v>#DIV/0!</v>
      </c>
    </row>
    <row r="28" spans="1:32" ht="24.75" customHeight="1">
      <c r="A28" s="347"/>
      <c r="B28" s="497" t="s">
        <v>332</v>
      </c>
      <c r="C28" s="509"/>
      <c r="D28" s="509"/>
      <c r="E28" s="509"/>
      <c r="F28" s="509"/>
      <c r="G28" s="509"/>
      <c r="H28" s="509"/>
      <c r="I28" s="509"/>
      <c r="J28" s="509"/>
      <c r="K28" s="509"/>
      <c r="L28" s="510"/>
      <c r="M28" s="344">
        <v>0</v>
      </c>
      <c r="N28" s="344">
        <v>0</v>
      </c>
      <c r="O28" s="344">
        <f t="shared" si="0"/>
        <v>0</v>
      </c>
      <c r="P28" s="345" t="e">
        <f t="shared" si="1"/>
        <v>#DIV/0!</v>
      </c>
      <c r="Q28" s="344">
        <v>0</v>
      </c>
      <c r="R28" s="344">
        <v>0</v>
      </c>
      <c r="S28" s="344">
        <f t="shared" si="2"/>
        <v>0</v>
      </c>
      <c r="T28" s="345" t="e">
        <f t="shared" si="3"/>
        <v>#DIV/0!</v>
      </c>
      <c r="U28" s="344">
        <v>0</v>
      </c>
      <c r="V28" s="344">
        <v>17</v>
      </c>
      <c r="W28" s="344">
        <f t="shared" si="4"/>
        <v>17</v>
      </c>
      <c r="X28" s="345" t="e">
        <f t="shared" si="5"/>
        <v>#DIV/0!</v>
      </c>
      <c r="Y28" s="344">
        <v>0</v>
      </c>
      <c r="Z28" s="344">
        <v>0</v>
      </c>
      <c r="AA28" s="344">
        <f t="shared" si="6"/>
        <v>0</v>
      </c>
      <c r="AB28" s="345" t="e">
        <f t="shared" si="7"/>
        <v>#DIV/0!</v>
      </c>
      <c r="AC28" s="344">
        <f t="shared" si="8"/>
        <v>0</v>
      </c>
      <c r="AD28" s="344">
        <f t="shared" si="8"/>
        <v>17</v>
      </c>
      <c r="AE28" s="344">
        <f t="shared" si="9"/>
        <v>17</v>
      </c>
      <c r="AF28" s="345" t="e">
        <f t="shared" si="10"/>
        <v>#DIV/0!</v>
      </c>
    </row>
    <row r="29" spans="1:32" s="256" customFormat="1" ht="31.5" customHeight="1">
      <c r="A29" s="347"/>
      <c r="B29" s="497" t="s">
        <v>333</v>
      </c>
      <c r="C29" s="509"/>
      <c r="D29" s="509"/>
      <c r="E29" s="509"/>
      <c r="F29" s="509"/>
      <c r="G29" s="509"/>
      <c r="H29" s="509"/>
      <c r="I29" s="509"/>
      <c r="J29" s="509"/>
      <c r="K29" s="509"/>
      <c r="L29" s="510"/>
      <c r="M29" s="344">
        <v>0</v>
      </c>
      <c r="N29" s="344">
        <v>0</v>
      </c>
      <c r="O29" s="344">
        <f t="shared" si="0"/>
        <v>0</v>
      </c>
      <c r="P29" s="345" t="e">
        <f t="shared" si="1"/>
        <v>#DIV/0!</v>
      </c>
      <c r="Q29" s="344">
        <v>0</v>
      </c>
      <c r="R29" s="344">
        <v>0</v>
      </c>
      <c r="S29" s="344">
        <f t="shared" si="2"/>
        <v>0</v>
      </c>
      <c r="T29" s="345" t="e">
        <f t="shared" si="3"/>
        <v>#DIV/0!</v>
      </c>
      <c r="U29" s="344">
        <v>0</v>
      </c>
      <c r="V29" s="344">
        <v>30</v>
      </c>
      <c r="W29" s="344">
        <f t="shared" si="4"/>
        <v>30</v>
      </c>
      <c r="X29" s="345" t="e">
        <f t="shared" si="5"/>
        <v>#DIV/0!</v>
      </c>
      <c r="Y29" s="344">
        <v>0</v>
      </c>
      <c r="Z29" s="344">
        <v>0</v>
      </c>
      <c r="AA29" s="344">
        <f t="shared" si="6"/>
        <v>0</v>
      </c>
      <c r="AB29" s="345" t="e">
        <f t="shared" si="7"/>
        <v>#DIV/0!</v>
      </c>
      <c r="AC29" s="344">
        <f t="shared" si="8"/>
        <v>0</v>
      </c>
      <c r="AD29" s="344">
        <f t="shared" si="8"/>
        <v>30</v>
      </c>
      <c r="AE29" s="344">
        <f t="shared" si="9"/>
        <v>30</v>
      </c>
      <c r="AF29" s="345" t="e">
        <f t="shared" si="10"/>
        <v>#DIV/0!</v>
      </c>
    </row>
    <row r="30" spans="1:32" s="266" customFormat="1" ht="27.75" customHeight="1">
      <c r="A30" s="347"/>
      <c r="B30" s="497" t="s">
        <v>334</v>
      </c>
      <c r="C30" s="509"/>
      <c r="D30" s="509"/>
      <c r="E30" s="509"/>
      <c r="F30" s="509"/>
      <c r="G30" s="509"/>
      <c r="H30" s="509"/>
      <c r="I30" s="509"/>
      <c r="J30" s="509"/>
      <c r="K30" s="509"/>
      <c r="L30" s="510"/>
      <c r="M30" s="344">
        <v>0</v>
      </c>
      <c r="N30" s="344">
        <v>0</v>
      </c>
      <c r="O30" s="344">
        <f t="shared" si="0"/>
        <v>0</v>
      </c>
      <c r="P30" s="345" t="e">
        <f t="shared" si="1"/>
        <v>#DIV/0!</v>
      </c>
      <c r="Q30" s="344">
        <v>0</v>
      </c>
      <c r="R30" s="344">
        <v>0</v>
      </c>
      <c r="S30" s="344">
        <f t="shared" si="2"/>
        <v>0</v>
      </c>
      <c r="T30" s="345" t="e">
        <f t="shared" si="3"/>
        <v>#DIV/0!</v>
      </c>
      <c r="U30" s="344">
        <v>0</v>
      </c>
      <c r="V30" s="344">
        <v>207</v>
      </c>
      <c r="W30" s="344">
        <f t="shared" si="4"/>
        <v>207</v>
      </c>
      <c r="X30" s="345" t="e">
        <f t="shared" si="5"/>
        <v>#DIV/0!</v>
      </c>
      <c r="Y30" s="344">
        <v>0</v>
      </c>
      <c r="Z30" s="344">
        <v>0</v>
      </c>
      <c r="AA30" s="344">
        <f t="shared" si="6"/>
        <v>0</v>
      </c>
      <c r="AB30" s="345" t="e">
        <f t="shared" si="7"/>
        <v>#DIV/0!</v>
      </c>
      <c r="AC30" s="344">
        <f t="shared" si="8"/>
        <v>0</v>
      </c>
      <c r="AD30" s="344">
        <f t="shared" si="8"/>
        <v>207</v>
      </c>
      <c r="AE30" s="344">
        <f t="shared" si="9"/>
        <v>207</v>
      </c>
      <c r="AF30" s="345" t="e">
        <f t="shared" si="10"/>
        <v>#DIV/0!</v>
      </c>
    </row>
    <row r="31" spans="1:32" s="267" customFormat="1" ht="31.5" customHeight="1">
      <c r="A31" s="343"/>
      <c r="B31" s="538" t="s">
        <v>335</v>
      </c>
      <c r="C31" s="539"/>
      <c r="D31" s="539"/>
      <c r="E31" s="539"/>
      <c r="F31" s="539"/>
      <c r="G31" s="539"/>
      <c r="H31" s="539"/>
      <c r="I31" s="539"/>
      <c r="J31" s="539"/>
      <c r="K31" s="539"/>
      <c r="L31" s="540"/>
      <c r="M31" s="344">
        <v>0</v>
      </c>
      <c r="N31" s="344">
        <v>0</v>
      </c>
      <c r="O31" s="344">
        <f>N31-M31</f>
        <v>0</v>
      </c>
      <c r="P31" s="345" t="e">
        <f>N31/M31*100</f>
        <v>#DIV/0!</v>
      </c>
      <c r="Q31" s="344">
        <v>0</v>
      </c>
      <c r="R31" s="344">
        <v>0</v>
      </c>
      <c r="S31" s="344">
        <f>R31-Q31</f>
        <v>0</v>
      </c>
      <c r="T31" s="345" t="e">
        <f>R31/Q31*100</f>
        <v>#DIV/0!</v>
      </c>
      <c r="U31" s="344">
        <v>0</v>
      </c>
      <c r="V31" s="344">
        <v>10</v>
      </c>
      <c r="W31" s="344">
        <f>V31-U31</f>
        <v>10</v>
      </c>
      <c r="X31" s="345" t="e">
        <f>V31/U31*100</f>
        <v>#DIV/0!</v>
      </c>
      <c r="Y31" s="344">
        <v>0</v>
      </c>
      <c r="Z31" s="344">
        <v>0</v>
      </c>
      <c r="AA31" s="344">
        <f>Z31-Y31</f>
        <v>0</v>
      </c>
      <c r="AB31" s="345" t="e">
        <f>Z31/Y31*100</f>
        <v>#DIV/0!</v>
      </c>
      <c r="AC31" s="344">
        <f t="shared" ref="AC31" si="95">SUM(M31,Q31,U31,Y31)</f>
        <v>0</v>
      </c>
      <c r="AD31" s="344">
        <f t="shared" ref="AD31" si="96">SUM(N31,R31,V31,Z31)</f>
        <v>10</v>
      </c>
      <c r="AE31" s="344">
        <f>AD31-AC31</f>
        <v>10</v>
      </c>
      <c r="AF31" s="345" t="e">
        <f>AD31/AC31*100</f>
        <v>#DIV/0!</v>
      </c>
    </row>
    <row r="32" spans="1:32" s="268" customFormat="1" ht="27.75" customHeight="1">
      <c r="A32" s="347"/>
      <c r="B32" s="497" t="s">
        <v>337</v>
      </c>
      <c r="C32" s="509"/>
      <c r="D32" s="509"/>
      <c r="E32" s="509"/>
      <c r="F32" s="509"/>
      <c r="G32" s="509"/>
      <c r="H32" s="509"/>
      <c r="I32" s="509"/>
      <c r="J32" s="509"/>
      <c r="K32" s="509"/>
      <c r="L32" s="510"/>
      <c r="M32" s="344">
        <v>0</v>
      </c>
      <c r="N32" s="344">
        <v>0</v>
      </c>
      <c r="O32" s="344">
        <f t="shared" ref="O32" si="97">N32-M32</f>
        <v>0</v>
      </c>
      <c r="P32" s="345" t="e">
        <f t="shared" ref="P32" si="98">N32/M32*100</f>
        <v>#DIV/0!</v>
      </c>
      <c r="Q32" s="344">
        <v>0</v>
      </c>
      <c r="R32" s="344">
        <v>0</v>
      </c>
      <c r="S32" s="344">
        <f t="shared" ref="S32" si="99">R32-Q32</f>
        <v>0</v>
      </c>
      <c r="T32" s="345" t="e">
        <f t="shared" ref="T32" si="100">R32/Q32*100</f>
        <v>#DIV/0!</v>
      </c>
      <c r="U32" s="344">
        <v>0</v>
      </c>
      <c r="V32" s="344">
        <v>75</v>
      </c>
      <c r="W32" s="344">
        <f t="shared" ref="W32" si="101">V32-U32</f>
        <v>75</v>
      </c>
      <c r="X32" s="345" t="e">
        <f t="shared" ref="X32" si="102">V32/U32*100</f>
        <v>#DIV/0!</v>
      </c>
      <c r="Y32" s="344">
        <v>0</v>
      </c>
      <c r="Z32" s="344">
        <v>0</v>
      </c>
      <c r="AA32" s="344">
        <f t="shared" ref="AA32" si="103">Z32-Y32</f>
        <v>0</v>
      </c>
      <c r="AB32" s="345" t="e">
        <f t="shared" ref="AB32" si="104">Z32/Y32*100</f>
        <v>#DIV/0!</v>
      </c>
      <c r="AC32" s="344">
        <f t="shared" ref="AC32" si="105">SUM(M32,Q32,U32,Y32)</f>
        <v>0</v>
      </c>
      <c r="AD32" s="344">
        <f t="shared" ref="AD32" si="106">SUM(N32,R32,V32,Z32)</f>
        <v>75</v>
      </c>
      <c r="AE32" s="344">
        <f t="shared" ref="AE32" si="107">AD32-AC32</f>
        <v>75</v>
      </c>
      <c r="AF32" s="345" t="e">
        <f t="shared" ref="AF32" si="108">AD32/AC32*100</f>
        <v>#DIV/0!</v>
      </c>
    </row>
    <row r="33" spans="1:32" s="267" customFormat="1" ht="30.75" customHeight="1">
      <c r="A33" s="347"/>
      <c r="B33" s="497" t="s">
        <v>336</v>
      </c>
      <c r="C33" s="509"/>
      <c r="D33" s="509"/>
      <c r="E33" s="509"/>
      <c r="F33" s="509"/>
      <c r="G33" s="509"/>
      <c r="H33" s="509"/>
      <c r="I33" s="509"/>
      <c r="J33" s="509"/>
      <c r="K33" s="509"/>
      <c r="L33" s="510"/>
      <c r="M33" s="344">
        <v>0</v>
      </c>
      <c r="N33" s="344">
        <v>0</v>
      </c>
      <c r="O33" s="344">
        <f t="shared" ref="O33" si="109">N33-M33</f>
        <v>0</v>
      </c>
      <c r="P33" s="345" t="e">
        <f t="shared" ref="P33" si="110">N33/M33*100</f>
        <v>#DIV/0!</v>
      </c>
      <c r="Q33" s="344">
        <v>0</v>
      </c>
      <c r="R33" s="344">
        <v>0</v>
      </c>
      <c r="S33" s="344">
        <f t="shared" ref="S33" si="111">R33-Q33</f>
        <v>0</v>
      </c>
      <c r="T33" s="345" t="e">
        <f t="shared" ref="T33" si="112">R33/Q33*100</f>
        <v>#DIV/0!</v>
      </c>
      <c r="U33" s="344">
        <v>0</v>
      </c>
      <c r="V33" s="344">
        <v>48</v>
      </c>
      <c r="W33" s="344">
        <f t="shared" ref="W33" si="113">V33-U33</f>
        <v>48</v>
      </c>
      <c r="X33" s="345" t="e">
        <f t="shared" ref="X33" si="114">V33/U33*100</f>
        <v>#DIV/0!</v>
      </c>
      <c r="Y33" s="344">
        <v>0</v>
      </c>
      <c r="Z33" s="344">
        <v>0</v>
      </c>
      <c r="AA33" s="344">
        <f t="shared" ref="AA33" si="115">Z33-Y33</f>
        <v>0</v>
      </c>
      <c r="AB33" s="345" t="e">
        <f t="shared" ref="AB33" si="116">Z33/Y33*100</f>
        <v>#DIV/0!</v>
      </c>
      <c r="AC33" s="344">
        <f t="shared" ref="AC33" si="117">SUM(M33,Q33,U33,Y33)</f>
        <v>0</v>
      </c>
      <c r="AD33" s="344">
        <f t="shared" ref="AD33" si="118">SUM(N33,R33,V33,Z33)</f>
        <v>48</v>
      </c>
      <c r="AE33" s="344">
        <f t="shared" ref="AE33" si="119">AD33-AC33</f>
        <v>48</v>
      </c>
      <c r="AF33" s="345" t="e">
        <f t="shared" ref="AF33" si="120">AD33/AC33*100</f>
        <v>#DIV/0!</v>
      </c>
    </row>
    <row r="34" spans="1:32" s="267" customFormat="1" ht="30.75" customHeight="1">
      <c r="A34" s="501" t="s">
        <v>34</v>
      </c>
      <c r="B34" s="507"/>
      <c r="C34" s="507"/>
      <c r="D34" s="507"/>
      <c r="E34" s="507"/>
      <c r="F34" s="507"/>
      <c r="G34" s="507"/>
      <c r="H34" s="507"/>
      <c r="I34" s="507"/>
      <c r="J34" s="507"/>
      <c r="K34" s="507"/>
      <c r="L34" s="508"/>
      <c r="M34" s="346">
        <f>SUM(M15:M33)</f>
        <v>0</v>
      </c>
      <c r="N34" s="346">
        <f>SUM(N15:N33)</f>
        <v>0</v>
      </c>
      <c r="O34" s="346">
        <f>SUM(O15:O33)</f>
        <v>0</v>
      </c>
      <c r="P34" s="349" t="e">
        <f>N34/M34*100</f>
        <v>#DIV/0!</v>
      </c>
      <c r="Q34" s="346">
        <f>SUM(Q15:Q33)</f>
        <v>0</v>
      </c>
      <c r="R34" s="346">
        <f>SUM(R15:R33)</f>
        <v>0</v>
      </c>
      <c r="S34" s="346">
        <f>SUM(S15:S33)</f>
        <v>0</v>
      </c>
      <c r="T34" s="349" t="e">
        <f>R34/Q34*100</f>
        <v>#DIV/0!</v>
      </c>
      <c r="U34" s="350">
        <f>U9+U15+U23+U27</f>
        <v>100</v>
      </c>
      <c r="V34" s="350">
        <f>V9+V15+V23+V27</f>
        <v>753</v>
      </c>
      <c r="W34" s="346">
        <f>V34-U34</f>
        <v>653</v>
      </c>
      <c r="X34" s="351">
        <f>V34/U34*100</f>
        <v>753</v>
      </c>
      <c r="Y34" s="346">
        <f>SUM(Y15:Y33)</f>
        <v>0</v>
      </c>
      <c r="Z34" s="346">
        <f>SUM(Z15:Z33)</f>
        <v>0</v>
      </c>
      <c r="AA34" s="346">
        <f>SUM(AA15:AA33)</f>
        <v>0</v>
      </c>
      <c r="AB34" s="349" t="e">
        <f>Z34/Y34*100</f>
        <v>#DIV/0!</v>
      </c>
      <c r="AC34" s="346">
        <f t="shared" si="8"/>
        <v>100</v>
      </c>
      <c r="AD34" s="346">
        <f t="shared" si="8"/>
        <v>753</v>
      </c>
      <c r="AE34" s="346">
        <f>AD34-AC34</f>
        <v>653</v>
      </c>
      <c r="AF34" s="351">
        <f>AD34/AC34*100</f>
        <v>753</v>
      </c>
    </row>
    <row r="35" spans="1:32" s="267" customFormat="1" ht="33" customHeight="1">
      <c r="A35" s="497" t="s">
        <v>35</v>
      </c>
      <c r="B35" s="498"/>
      <c r="C35" s="498"/>
      <c r="D35" s="498"/>
      <c r="E35" s="498"/>
      <c r="F35" s="498"/>
      <c r="G35" s="498"/>
      <c r="H35" s="498"/>
      <c r="I35" s="498"/>
      <c r="J35" s="498"/>
      <c r="K35" s="498"/>
      <c r="L35" s="499"/>
      <c r="M35" s="344">
        <f>M34/AC34*100</f>
        <v>0</v>
      </c>
      <c r="N35" s="344">
        <f>N34/AD34*100</f>
        <v>0</v>
      </c>
      <c r="O35" s="344"/>
      <c r="P35" s="344"/>
      <c r="Q35" s="344">
        <f>Q34/AC34*100</f>
        <v>0</v>
      </c>
      <c r="R35" s="344">
        <f>R34/AD34*100</f>
        <v>0</v>
      </c>
      <c r="S35" s="344"/>
      <c r="T35" s="344"/>
      <c r="U35" s="344">
        <f>U34/AC34*100</f>
        <v>100</v>
      </c>
      <c r="V35" s="344">
        <f>V34/AD34*100</f>
        <v>100</v>
      </c>
      <c r="W35" s="344"/>
      <c r="X35" s="344"/>
      <c r="Y35" s="344">
        <f>Y34/AC34*100</f>
        <v>0</v>
      </c>
      <c r="Z35" s="344">
        <f>Z34/AD34*100</f>
        <v>0</v>
      </c>
      <c r="AA35" s="344"/>
      <c r="AB35" s="344"/>
      <c r="AC35" s="344">
        <f>SUM(M35,Q35,U35,Y35)</f>
        <v>100</v>
      </c>
      <c r="AD35" s="344">
        <f>SUM(N35,R35,V35,Z35)</f>
        <v>100</v>
      </c>
      <c r="AE35" s="344"/>
      <c r="AF35" s="344"/>
    </row>
    <row r="36" spans="1:32" s="267" customFormat="1" ht="37.5" hidden="1" customHeight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</row>
    <row r="37" spans="1:32" ht="26.25" customHeight="1">
      <c r="A37" s="263"/>
      <c r="B37" s="263"/>
      <c r="C37" s="263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</row>
    <row r="38" spans="1:32" ht="15" customHeight="1">
      <c r="A38" s="255"/>
      <c r="B38" s="255"/>
      <c r="C38" s="255" t="s">
        <v>168</v>
      </c>
      <c r="D38" s="255"/>
      <c r="E38" s="255"/>
      <c r="F38" s="255"/>
      <c r="G38" s="255"/>
      <c r="H38" s="255"/>
      <c r="I38" s="255"/>
      <c r="J38" s="255"/>
      <c r="K38" s="255"/>
      <c r="L38" s="255"/>
      <c r="M38" s="255"/>
      <c r="N38" s="255"/>
      <c r="O38" s="255"/>
      <c r="P38" s="255"/>
      <c r="Q38" s="255"/>
      <c r="R38" s="255"/>
      <c r="S38" s="255"/>
      <c r="T38" s="255"/>
      <c r="U38" s="255"/>
      <c r="V38" s="255"/>
      <c r="W38" s="255"/>
      <c r="X38" s="255"/>
      <c r="Y38" s="255"/>
      <c r="Z38" s="255"/>
      <c r="AA38" s="255"/>
      <c r="AB38" s="255"/>
      <c r="AC38" s="255"/>
      <c r="AD38" s="255"/>
      <c r="AE38" s="255"/>
      <c r="AF38" s="255"/>
    </row>
    <row r="39" spans="1:32" ht="12.75" customHeight="1">
      <c r="A39" s="253"/>
      <c r="B39" s="253"/>
      <c r="C39" s="253"/>
      <c r="D39" s="253"/>
      <c r="E39" s="253"/>
      <c r="F39" s="253"/>
      <c r="G39" s="253"/>
      <c r="H39" s="253"/>
      <c r="I39" s="253"/>
      <c r="J39" s="253"/>
      <c r="K39" s="265"/>
      <c r="L39" s="253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559" t="s">
        <v>161</v>
      </c>
      <c r="AE39" s="559"/>
      <c r="AF39" s="559"/>
    </row>
    <row r="40" spans="1:32" ht="21" customHeight="1">
      <c r="A40" s="536" t="s">
        <v>32</v>
      </c>
      <c r="B40" s="552" t="s">
        <v>115</v>
      </c>
      <c r="C40" s="553"/>
      <c r="D40" s="445" t="s">
        <v>117</v>
      </c>
      <c r="E40" s="445"/>
      <c r="F40" s="445" t="s">
        <v>80</v>
      </c>
      <c r="G40" s="445"/>
      <c r="H40" s="445" t="s">
        <v>139</v>
      </c>
      <c r="I40" s="445"/>
      <c r="J40" s="445" t="s">
        <v>140</v>
      </c>
      <c r="K40" s="445"/>
      <c r="L40" s="445" t="s">
        <v>312</v>
      </c>
      <c r="M40" s="445"/>
      <c r="N40" s="445"/>
      <c r="O40" s="445"/>
      <c r="P40" s="445"/>
      <c r="Q40" s="445"/>
      <c r="R40" s="445"/>
      <c r="S40" s="445"/>
      <c r="T40" s="445"/>
      <c r="U40" s="445"/>
      <c r="V40" s="445" t="s">
        <v>116</v>
      </c>
      <c r="W40" s="445"/>
      <c r="X40" s="445"/>
      <c r="Y40" s="445"/>
      <c r="Z40" s="445"/>
      <c r="AA40" s="445" t="s">
        <v>141</v>
      </c>
      <c r="AB40" s="445"/>
      <c r="AC40" s="445"/>
      <c r="AD40" s="445"/>
      <c r="AE40" s="445"/>
      <c r="AF40" s="445"/>
    </row>
    <row r="41" spans="1:32" ht="82.5" customHeight="1">
      <c r="A41" s="536"/>
      <c r="B41" s="554"/>
      <c r="C41" s="555"/>
      <c r="D41" s="445"/>
      <c r="E41" s="445"/>
      <c r="F41" s="445"/>
      <c r="G41" s="445"/>
      <c r="H41" s="445"/>
      <c r="I41" s="445"/>
      <c r="J41" s="445"/>
      <c r="K41" s="445"/>
      <c r="L41" s="445" t="s">
        <v>105</v>
      </c>
      <c r="M41" s="445"/>
      <c r="N41" s="445" t="s">
        <v>109</v>
      </c>
      <c r="O41" s="445"/>
      <c r="P41" s="445" t="s">
        <v>110</v>
      </c>
      <c r="Q41" s="445"/>
      <c r="R41" s="445"/>
      <c r="S41" s="445"/>
      <c r="T41" s="445"/>
      <c r="U41" s="445"/>
      <c r="V41" s="445"/>
      <c r="W41" s="445"/>
      <c r="X41" s="445"/>
      <c r="Y41" s="445"/>
      <c r="Z41" s="445"/>
      <c r="AA41" s="445"/>
      <c r="AB41" s="445"/>
      <c r="AC41" s="445"/>
      <c r="AD41" s="445"/>
      <c r="AE41" s="445"/>
      <c r="AF41" s="445"/>
    </row>
    <row r="42" spans="1:32" s="279" customFormat="1" ht="35.25" customHeight="1">
      <c r="A42" s="536"/>
      <c r="B42" s="556"/>
      <c r="C42" s="557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 t="s">
        <v>106</v>
      </c>
      <c r="Q42" s="445"/>
      <c r="R42" s="445" t="s">
        <v>107</v>
      </c>
      <c r="S42" s="445"/>
      <c r="T42" s="445" t="s">
        <v>108</v>
      </c>
      <c r="U42" s="445"/>
      <c r="V42" s="445"/>
      <c r="W42" s="445"/>
      <c r="X42" s="445"/>
      <c r="Y42" s="445"/>
      <c r="Z42" s="445"/>
      <c r="AA42" s="445"/>
      <c r="AB42" s="445"/>
      <c r="AC42" s="445"/>
      <c r="AD42" s="445"/>
      <c r="AE42" s="445"/>
      <c r="AF42" s="445"/>
    </row>
    <row r="43" spans="1:32" s="279" customFormat="1" ht="20.25">
      <c r="A43" s="269">
        <v>1</v>
      </c>
      <c r="B43" s="467">
        <v>2</v>
      </c>
      <c r="C43" s="468"/>
      <c r="D43" s="445">
        <v>3</v>
      </c>
      <c r="E43" s="445"/>
      <c r="F43" s="445">
        <v>4</v>
      </c>
      <c r="G43" s="445"/>
      <c r="H43" s="445">
        <v>5</v>
      </c>
      <c r="I43" s="445"/>
      <c r="J43" s="445">
        <v>6</v>
      </c>
      <c r="K43" s="445"/>
      <c r="L43" s="467">
        <v>7</v>
      </c>
      <c r="M43" s="468"/>
      <c r="N43" s="467">
        <v>8</v>
      </c>
      <c r="O43" s="468"/>
      <c r="P43" s="445">
        <v>9</v>
      </c>
      <c r="Q43" s="445"/>
      <c r="R43" s="536">
        <v>10</v>
      </c>
      <c r="S43" s="536"/>
      <c r="T43" s="445">
        <v>11</v>
      </c>
      <c r="U43" s="445"/>
      <c r="V43" s="445">
        <v>12</v>
      </c>
      <c r="W43" s="445"/>
      <c r="X43" s="445"/>
      <c r="Y43" s="445"/>
      <c r="Z43" s="445"/>
      <c r="AA43" s="445">
        <v>13</v>
      </c>
      <c r="AB43" s="445"/>
      <c r="AC43" s="445"/>
      <c r="AD43" s="445"/>
      <c r="AE43" s="445"/>
      <c r="AF43" s="445"/>
    </row>
    <row r="44" spans="1:32" ht="20.25">
      <c r="A44" s="270"/>
      <c r="B44" s="512"/>
      <c r="C44" s="513"/>
      <c r="D44" s="506"/>
      <c r="E44" s="506"/>
      <c r="F44" s="496"/>
      <c r="G44" s="496"/>
      <c r="H44" s="496"/>
      <c r="I44" s="496"/>
      <c r="J44" s="496"/>
      <c r="K44" s="496"/>
      <c r="L44" s="494"/>
      <c r="M44" s="495"/>
      <c r="N44" s="494">
        <f t="shared" ref="N44:N46" si="121">SUM(P44,R44,T44)</f>
        <v>0</v>
      </c>
      <c r="O44" s="495"/>
      <c r="P44" s="496"/>
      <c r="Q44" s="496"/>
      <c r="R44" s="496"/>
      <c r="S44" s="496"/>
      <c r="T44" s="496"/>
      <c r="U44" s="496"/>
      <c r="V44" s="535"/>
      <c r="W44" s="535"/>
      <c r="X44" s="535"/>
      <c r="Y44" s="535"/>
      <c r="Z44" s="535"/>
      <c r="AA44" s="500"/>
      <c r="AB44" s="500"/>
      <c r="AC44" s="500"/>
      <c r="AD44" s="500"/>
      <c r="AE44" s="500"/>
      <c r="AF44" s="500"/>
    </row>
    <row r="45" spans="1:32" s="333" customFormat="1" ht="12.75" hidden="1" customHeight="1">
      <c r="A45" s="270"/>
      <c r="B45" s="271"/>
      <c r="C45" s="272"/>
      <c r="D45" s="523"/>
      <c r="E45" s="524"/>
      <c r="F45" s="494"/>
      <c r="G45" s="495"/>
      <c r="H45" s="494"/>
      <c r="I45" s="495"/>
      <c r="J45" s="494"/>
      <c r="K45" s="495"/>
      <c r="L45" s="273"/>
      <c r="M45" s="274"/>
      <c r="N45" s="273"/>
      <c r="O45" s="274"/>
      <c r="P45" s="494"/>
      <c r="Q45" s="495"/>
      <c r="R45" s="494"/>
      <c r="S45" s="495"/>
      <c r="T45" s="494"/>
      <c r="U45" s="495"/>
      <c r="V45" s="532"/>
      <c r="W45" s="533"/>
      <c r="X45" s="533"/>
      <c r="Y45" s="533"/>
      <c r="Z45" s="534"/>
      <c r="AA45" s="532"/>
      <c r="AB45" s="533"/>
      <c r="AC45" s="533"/>
      <c r="AD45" s="533"/>
      <c r="AE45" s="533"/>
      <c r="AF45" s="534"/>
    </row>
    <row r="46" spans="1:32" ht="20.25">
      <c r="A46" s="270"/>
      <c r="B46" s="512"/>
      <c r="C46" s="513"/>
      <c r="D46" s="506"/>
      <c r="E46" s="506"/>
      <c r="F46" s="496"/>
      <c r="G46" s="496"/>
      <c r="H46" s="496"/>
      <c r="I46" s="496"/>
      <c r="J46" s="496"/>
      <c r="K46" s="496"/>
      <c r="L46" s="494"/>
      <c r="M46" s="495"/>
      <c r="N46" s="494">
        <f t="shared" si="121"/>
        <v>0</v>
      </c>
      <c r="O46" s="495"/>
      <c r="P46" s="496"/>
      <c r="Q46" s="496"/>
      <c r="R46" s="496"/>
      <c r="S46" s="496"/>
      <c r="T46" s="496"/>
      <c r="U46" s="496"/>
      <c r="V46" s="535"/>
      <c r="W46" s="535"/>
      <c r="X46" s="535"/>
      <c r="Y46" s="535"/>
      <c r="Z46" s="535"/>
      <c r="AA46" s="500"/>
      <c r="AB46" s="500"/>
      <c r="AC46" s="500"/>
      <c r="AD46" s="500"/>
      <c r="AE46" s="500"/>
      <c r="AF46" s="500"/>
    </row>
    <row r="47" spans="1:32" ht="20.25">
      <c r="A47" s="546" t="s">
        <v>34</v>
      </c>
      <c r="B47" s="547"/>
      <c r="C47" s="547"/>
      <c r="D47" s="547"/>
      <c r="E47" s="548"/>
      <c r="F47" s="544">
        <f>SUM(F44:F46)</f>
        <v>0</v>
      </c>
      <c r="G47" s="544"/>
      <c r="H47" s="544">
        <f>SUM(H44:H46)</f>
        <v>0</v>
      </c>
      <c r="I47" s="544"/>
      <c r="J47" s="544">
        <f>SUM(J44:J46)</f>
        <v>0</v>
      </c>
      <c r="K47" s="544"/>
      <c r="L47" s="544">
        <f>SUM(L44:L46)</f>
        <v>0</v>
      </c>
      <c r="M47" s="544"/>
      <c r="N47" s="544">
        <f>SUM(N44:N46)</f>
        <v>0</v>
      </c>
      <c r="O47" s="544"/>
      <c r="P47" s="544">
        <f>SUM(P44:P46)</f>
        <v>0</v>
      </c>
      <c r="Q47" s="544"/>
      <c r="R47" s="544">
        <f>SUM(R44:R46)</f>
        <v>0</v>
      </c>
      <c r="S47" s="544"/>
      <c r="T47" s="544">
        <f>SUM(T44:T46)</f>
        <v>0</v>
      </c>
      <c r="U47" s="544"/>
      <c r="V47" s="545"/>
      <c r="W47" s="545"/>
      <c r="X47" s="545"/>
      <c r="Y47" s="545"/>
      <c r="Z47" s="545"/>
      <c r="AA47" s="541"/>
      <c r="AB47" s="541"/>
      <c r="AC47" s="541"/>
      <c r="AD47" s="541"/>
      <c r="AE47" s="541"/>
      <c r="AF47" s="541"/>
    </row>
    <row r="48" spans="1:32" ht="20.25">
      <c r="A48" s="275"/>
      <c r="B48" s="275"/>
      <c r="C48" s="275"/>
      <c r="D48" s="275"/>
      <c r="E48" s="275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7"/>
      <c r="W48" s="277"/>
      <c r="X48" s="277"/>
      <c r="Y48" s="277"/>
      <c r="Z48" s="277"/>
      <c r="AA48" s="278"/>
      <c r="AB48" s="278"/>
      <c r="AC48" s="278"/>
      <c r="AD48" s="278"/>
      <c r="AE48" s="278"/>
      <c r="AF48" s="278"/>
    </row>
    <row r="49" spans="1:32" ht="20.25" hidden="1">
      <c r="A49" s="263"/>
      <c r="B49" s="263"/>
      <c r="C49" s="263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53"/>
      <c r="X49" s="253"/>
      <c r="Y49" s="253"/>
      <c r="Z49" s="253"/>
      <c r="AA49" s="253"/>
      <c r="AB49" s="253"/>
      <c r="AC49" s="253"/>
      <c r="AD49" s="253"/>
      <c r="AE49" s="253"/>
      <c r="AF49" s="253"/>
    </row>
    <row r="50" spans="1:32" ht="20.25" hidden="1">
      <c r="A50" s="263"/>
      <c r="B50" s="263"/>
      <c r="C50" s="263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53"/>
      <c r="X50" s="253"/>
      <c r="Y50" s="253"/>
      <c r="Z50" s="253"/>
      <c r="AA50" s="253"/>
      <c r="AB50" s="253"/>
      <c r="AC50" s="253"/>
      <c r="AD50" s="253"/>
      <c r="AE50" s="253"/>
      <c r="AF50" s="253"/>
    </row>
    <row r="51" spans="1:32" ht="20.25" hidden="1">
      <c r="A51" s="263"/>
      <c r="B51" s="263"/>
      <c r="C51" s="263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53"/>
      <c r="X51" s="253"/>
      <c r="Y51" s="253"/>
      <c r="Z51" s="253"/>
      <c r="AA51" s="253"/>
      <c r="AB51" s="253"/>
      <c r="AC51" s="253"/>
      <c r="AD51" s="253"/>
      <c r="AE51" s="253"/>
      <c r="AF51" s="253"/>
    </row>
    <row r="52" spans="1:32" ht="20.25">
      <c r="A52" s="263"/>
      <c r="B52" s="263"/>
      <c r="C52" s="263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53"/>
      <c r="X52" s="253"/>
      <c r="Y52" s="253"/>
      <c r="Z52" s="253"/>
      <c r="AA52" s="253"/>
      <c r="AB52" s="253"/>
      <c r="AC52" s="253"/>
      <c r="AD52" s="253"/>
      <c r="AE52" s="253"/>
      <c r="AF52" s="253"/>
    </row>
    <row r="53" spans="1:32" ht="20.25">
      <c r="A53" s="263"/>
      <c r="B53" s="427" t="s">
        <v>237</v>
      </c>
      <c r="C53" s="427"/>
      <c r="D53" s="427"/>
      <c r="E53" s="427"/>
      <c r="F53" s="427"/>
      <c r="G53" s="427"/>
      <c r="H53" s="264"/>
      <c r="I53" s="264"/>
      <c r="J53" s="264"/>
      <c r="K53" s="264"/>
      <c r="L53" s="264"/>
      <c r="M53" s="543" t="s">
        <v>104</v>
      </c>
      <c r="N53" s="543"/>
      <c r="O53" s="543"/>
      <c r="P53" s="543"/>
      <c r="Q53" s="543"/>
      <c r="R53" s="264"/>
      <c r="S53" s="264"/>
      <c r="T53" s="264"/>
      <c r="U53" s="264"/>
      <c r="V53" s="264"/>
      <c r="W53" s="427" t="s">
        <v>318</v>
      </c>
      <c r="X53" s="427"/>
      <c r="Y53" s="427"/>
      <c r="Z53" s="427"/>
      <c r="AA53" s="427"/>
      <c r="AB53" s="253"/>
      <c r="AC53" s="253"/>
      <c r="AD53" s="253"/>
      <c r="AE53" s="253"/>
      <c r="AF53" s="253"/>
    </row>
    <row r="54" spans="1:32">
      <c r="A54" s="279"/>
      <c r="B54" s="542" t="s">
        <v>45</v>
      </c>
      <c r="C54" s="542"/>
      <c r="D54" s="542"/>
      <c r="E54" s="542"/>
      <c r="F54" s="542"/>
      <c r="G54" s="542"/>
      <c r="H54" s="256"/>
      <c r="I54" s="256"/>
      <c r="J54" s="256"/>
      <c r="K54" s="256"/>
      <c r="L54" s="256"/>
      <c r="M54" s="542" t="s">
        <v>46</v>
      </c>
      <c r="N54" s="542"/>
      <c r="O54" s="542"/>
      <c r="P54" s="542"/>
      <c r="Q54" s="542"/>
      <c r="R54" s="279"/>
      <c r="S54" s="279"/>
      <c r="T54" s="279"/>
      <c r="U54" s="279"/>
      <c r="W54" s="542" t="s">
        <v>66</v>
      </c>
      <c r="X54" s="542"/>
      <c r="Y54" s="542"/>
      <c r="Z54" s="542"/>
      <c r="AA54" s="542"/>
      <c r="AB54" s="279"/>
      <c r="AC54" s="279"/>
      <c r="AD54" s="279"/>
      <c r="AE54" s="279"/>
      <c r="AF54" s="279"/>
    </row>
    <row r="55" spans="1:32">
      <c r="A55" s="279"/>
      <c r="B55" s="279"/>
      <c r="C55" s="279"/>
      <c r="D55" s="279"/>
      <c r="E55" s="279"/>
      <c r="F55" s="68"/>
      <c r="G55" s="68"/>
      <c r="H55" s="68"/>
      <c r="I55" s="68"/>
      <c r="J55" s="68"/>
      <c r="K55" s="68"/>
      <c r="L55" s="68"/>
      <c r="M55" s="279"/>
      <c r="N55" s="279"/>
      <c r="O55" s="279"/>
      <c r="P55" s="279"/>
      <c r="Q55" s="68"/>
      <c r="R55" s="68"/>
      <c r="S55" s="68"/>
      <c r="T55" s="68"/>
      <c r="U55" s="279"/>
      <c r="V55" s="279"/>
      <c r="W55" s="279"/>
      <c r="X55" s="68"/>
      <c r="Y55" s="68"/>
      <c r="Z55" s="68"/>
      <c r="AA55" s="68"/>
      <c r="AB55" s="279"/>
      <c r="AC55" s="279"/>
      <c r="AD55" s="279"/>
      <c r="AE55" s="279"/>
      <c r="AF55" s="279"/>
    </row>
    <row r="56" spans="1:32">
      <c r="C56" s="280"/>
      <c r="D56" s="280"/>
      <c r="E56" s="280"/>
      <c r="F56" s="280"/>
      <c r="G56" s="280"/>
      <c r="H56" s="280"/>
      <c r="I56" s="281"/>
      <c r="J56" s="281"/>
      <c r="K56" s="281"/>
      <c r="L56" s="281"/>
      <c r="M56" s="281"/>
      <c r="N56" s="281"/>
      <c r="O56" s="281"/>
      <c r="P56" s="281"/>
      <c r="Q56" s="281"/>
      <c r="R56" s="281"/>
      <c r="S56" s="281"/>
      <c r="T56" s="281"/>
      <c r="U56" s="280"/>
      <c r="V56" s="280"/>
    </row>
    <row r="57" spans="1:32" ht="409.5">
      <c r="A57" s="332" t="s">
        <v>162</v>
      </c>
      <c r="B57" s="333"/>
      <c r="C57" s="333"/>
      <c r="D57" s="333"/>
      <c r="E57" s="333"/>
      <c r="F57" s="333"/>
      <c r="G57" s="333"/>
      <c r="H57" s="333"/>
      <c r="I57" s="333"/>
      <c r="J57" s="333"/>
      <c r="K57" s="333"/>
      <c r="L57" s="333"/>
      <c r="M57" s="333"/>
      <c r="N57" s="333"/>
      <c r="O57" s="333"/>
      <c r="P57" s="333"/>
      <c r="Q57" s="333"/>
      <c r="R57" s="333"/>
      <c r="S57" s="333"/>
      <c r="T57" s="333"/>
      <c r="U57" s="333"/>
      <c r="V57" s="333"/>
      <c r="W57" s="333"/>
      <c r="X57" s="333"/>
      <c r="Y57" s="333"/>
      <c r="Z57" s="333"/>
      <c r="AA57" s="333"/>
      <c r="AB57" s="333"/>
      <c r="AC57" s="333"/>
      <c r="AD57" s="333"/>
      <c r="AE57" s="333"/>
      <c r="AF57" s="333"/>
    </row>
    <row r="58" spans="1:32">
      <c r="C58" s="280"/>
      <c r="D58" s="280"/>
      <c r="E58" s="280"/>
      <c r="F58" s="280"/>
      <c r="G58" s="280"/>
      <c r="H58" s="280"/>
      <c r="I58" s="280"/>
      <c r="J58" s="280"/>
      <c r="K58" s="280"/>
      <c r="L58" s="280"/>
      <c r="M58" s="280"/>
      <c r="N58" s="280"/>
      <c r="O58" s="280"/>
      <c r="P58" s="280"/>
      <c r="Q58" s="280"/>
      <c r="R58" s="280"/>
      <c r="S58" s="280"/>
      <c r="T58" s="280"/>
      <c r="U58" s="280"/>
      <c r="V58" s="280"/>
    </row>
    <row r="59" spans="1:32">
      <c r="C59" s="282"/>
    </row>
    <row r="62" spans="1:32" ht="19.5">
      <c r="C62" s="135"/>
    </row>
    <row r="63" spans="1:32" ht="19.5">
      <c r="C63" s="135"/>
    </row>
    <row r="64" spans="1:32" ht="19.5">
      <c r="C64" s="135"/>
    </row>
    <row r="65" spans="3:3" ht="19.5">
      <c r="C65" s="135"/>
    </row>
    <row r="66" spans="3:3" ht="19.5">
      <c r="C66" s="135"/>
    </row>
    <row r="67" spans="3:3" ht="19.5">
      <c r="C67" s="135"/>
    </row>
    <row r="68" spans="3:3" ht="19.5">
      <c r="C68" s="135"/>
    </row>
  </sheetData>
  <mergeCells count="135">
    <mergeCell ref="A5:A7"/>
    <mergeCell ref="AE6:AE7"/>
    <mergeCell ref="AF6:AF7"/>
    <mergeCell ref="Y5:AB5"/>
    <mergeCell ref="Z4:AB4"/>
    <mergeCell ref="A35:L35"/>
    <mergeCell ref="A40:A42"/>
    <mergeCell ref="J40:K42"/>
    <mergeCell ref="A34:L34"/>
    <mergeCell ref="B29:L29"/>
    <mergeCell ref="B40:C42"/>
    <mergeCell ref="L40:U40"/>
    <mergeCell ref="B8:L8"/>
    <mergeCell ref="P42:Q42"/>
    <mergeCell ref="R42:S42"/>
    <mergeCell ref="T42:U42"/>
    <mergeCell ref="L41:M42"/>
    <mergeCell ref="H40:I42"/>
    <mergeCell ref="N6:N7"/>
    <mergeCell ref="O6:O7"/>
    <mergeCell ref="N41:O42"/>
    <mergeCell ref="F40:G42"/>
    <mergeCell ref="AA40:AF42"/>
    <mergeCell ref="AD39:AF39"/>
    <mergeCell ref="AA47:AF47"/>
    <mergeCell ref="T46:U46"/>
    <mergeCell ref="B54:G54"/>
    <mergeCell ref="W54:AA54"/>
    <mergeCell ref="M53:Q53"/>
    <mergeCell ref="M54:Q54"/>
    <mergeCell ref="V46:Z46"/>
    <mergeCell ref="R47:S47"/>
    <mergeCell ref="H47:I47"/>
    <mergeCell ref="L47:M47"/>
    <mergeCell ref="N47:O47"/>
    <mergeCell ref="B53:G53"/>
    <mergeCell ref="W53:AA53"/>
    <mergeCell ref="T47:U47"/>
    <mergeCell ref="V47:Z47"/>
    <mergeCell ref="J47:K47"/>
    <mergeCell ref="P47:Q47"/>
    <mergeCell ref="F47:G47"/>
    <mergeCell ref="A47:E47"/>
    <mergeCell ref="P46:Q46"/>
    <mergeCell ref="F46:G46"/>
    <mergeCell ref="B46:C46"/>
    <mergeCell ref="R46:S46"/>
    <mergeCell ref="H46:I46"/>
    <mergeCell ref="AD4:AF4"/>
    <mergeCell ref="Q5:T5"/>
    <mergeCell ref="V40:Z42"/>
    <mergeCell ref="F44:G44"/>
    <mergeCell ref="AA44:AF44"/>
    <mergeCell ref="AA43:AF43"/>
    <mergeCell ref="AD6:AD7"/>
    <mergeCell ref="W6:W7"/>
    <mergeCell ref="X6:X7"/>
    <mergeCell ref="AC6:AC7"/>
    <mergeCell ref="AC5:AF5"/>
    <mergeCell ref="U5:X5"/>
    <mergeCell ref="B14:L14"/>
    <mergeCell ref="Y6:Y7"/>
    <mergeCell ref="Z6:Z7"/>
    <mergeCell ref="AA6:AA7"/>
    <mergeCell ref="AB6:AB7"/>
    <mergeCell ref="S6:S7"/>
    <mergeCell ref="D43:E43"/>
    <mergeCell ref="B28:L28"/>
    <mergeCell ref="B24:L24"/>
    <mergeCell ref="B31:L31"/>
    <mergeCell ref="B32:L32"/>
    <mergeCell ref="B13:L13"/>
    <mergeCell ref="M6:M7"/>
    <mergeCell ref="B22:L22"/>
    <mergeCell ref="B25:L25"/>
    <mergeCell ref="B26:L26"/>
    <mergeCell ref="B9:L9"/>
    <mergeCell ref="B12:L12"/>
    <mergeCell ref="B11:L11"/>
    <mergeCell ref="V45:Z45"/>
    <mergeCell ref="AA45:AF45"/>
    <mergeCell ref="R45:S45"/>
    <mergeCell ref="T45:U45"/>
    <mergeCell ref="B20:L20"/>
    <mergeCell ref="V44:Z44"/>
    <mergeCell ref="R43:S43"/>
    <mergeCell ref="T44:U44"/>
    <mergeCell ref="T43:U43"/>
    <mergeCell ref="B43:C43"/>
    <mergeCell ref="F43:G43"/>
    <mergeCell ref="R44:S44"/>
    <mergeCell ref="P43:Q43"/>
    <mergeCell ref="J43:K43"/>
    <mergeCell ref="V43:Z43"/>
    <mergeCell ref="H43:I43"/>
    <mergeCell ref="T6:T7"/>
    <mergeCell ref="V6:V7"/>
    <mergeCell ref="D46:E46"/>
    <mergeCell ref="L46:M46"/>
    <mergeCell ref="N46:O46"/>
    <mergeCell ref="Q6:Q7"/>
    <mergeCell ref="D44:E44"/>
    <mergeCell ref="B17:L17"/>
    <mergeCell ref="B15:L15"/>
    <mergeCell ref="B16:L16"/>
    <mergeCell ref="B30:L30"/>
    <mergeCell ref="B33:L33"/>
    <mergeCell ref="B10:L10"/>
    <mergeCell ref="B44:C44"/>
    <mergeCell ref="P44:Q44"/>
    <mergeCell ref="B5:L7"/>
    <mergeCell ref="D40:E42"/>
    <mergeCell ref="H44:I44"/>
    <mergeCell ref="D45:E45"/>
    <mergeCell ref="R6:R7"/>
    <mergeCell ref="U6:U7"/>
    <mergeCell ref="B23:L23"/>
    <mergeCell ref="M5:P5"/>
    <mergeCell ref="P6:P7"/>
    <mergeCell ref="F45:G45"/>
    <mergeCell ref="H45:I45"/>
    <mergeCell ref="J45:K45"/>
    <mergeCell ref="P45:Q45"/>
    <mergeCell ref="J46:K46"/>
    <mergeCell ref="B18:L18"/>
    <mergeCell ref="B21:L21"/>
    <mergeCell ref="B19:L19"/>
    <mergeCell ref="AA46:AF46"/>
    <mergeCell ref="L43:M43"/>
    <mergeCell ref="N43:O43"/>
    <mergeCell ref="L44:M44"/>
    <mergeCell ref="N44:O44"/>
    <mergeCell ref="J44:K44"/>
    <mergeCell ref="B27:L27"/>
    <mergeCell ref="P41:U41"/>
  </mergeCells>
  <phoneticPr fontId="3" type="noConversion"/>
  <pageMargins left="0.59055118110236227" right="0.59055118110236227" top="0.98425196850393704" bottom="0.59055118110236227" header="0" footer="0"/>
  <pageSetup paperSize="9" scale="35" orientation="landscape" verticalDpi="1200" r:id="rId1"/>
  <headerFooter alignWithMargins="0"/>
  <ignoredErrors>
    <ignoredError sqref="F47:U47 M34:O34 U24:W24 Y25:AA25 Y23:AA23" formulaRange="1"/>
    <ignoredError sqref="U27 U23 AB23:AF23 AB25:AF25 U25:X25 X24:AF24 W23:X23" evalError="1" formulaRange="1"/>
    <ignoredError sqref="P25:P30 P35 T26:U26 T35:X35 AB26:AF30 AB9:AF10 T9:X10 P9:P10 P12:U12 P11:AH11 W12:AH12 T14:U14 W14:X14 AB14:AF17 T15:X15 P14:P17 Q22:U22 P18:AF18 P19:U21 T28:X29 T27 V27:X27 AB35:AF35 AF34 W19:AF22 T23 P22:P23 T25 W26:X26 T17:X17 T16 V16:X16 P31:AF31 P32:U32 W33:AF33 T30:U30 W30:X30 P24:T24 W32:AI32 AG17:AH21 P13:AF13 P33:U33" evalError="1"/>
    <ignoredError sqref="Y34:Z34 Q34:S34" formula="1" formulaRange="1"/>
    <ignoredError sqref="T34:V34 P34 X34" evalError="1" formula="1" formulaRange="1"/>
    <ignoredError sqref="AB34:AD34" evalError="1" formula="1"/>
    <ignoredError sqref="AA3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99"/>
  </sheetPr>
  <dimension ref="A2:H18"/>
  <sheetViews>
    <sheetView tabSelected="1" view="pageBreakPreview" zoomScale="60" zoomScaleNormal="75" workbookViewId="0">
      <selection activeCell="O10" sqref="O10"/>
    </sheetView>
  </sheetViews>
  <sheetFormatPr defaultRowHeight="12.75"/>
  <cols>
    <col min="1" max="1" width="39.42578125" style="136" customWidth="1"/>
    <col min="2" max="2" width="12.85546875" style="136" customWidth="1"/>
    <col min="3" max="3" width="19.7109375" style="136" customWidth="1"/>
    <col min="4" max="4" width="19" style="136" customWidth="1"/>
    <col min="5" max="6" width="18.140625" style="136" customWidth="1"/>
    <col min="7" max="7" width="18.28515625" style="136" customWidth="1"/>
    <col min="8" max="8" width="18.7109375" style="136" customWidth="1"/>
    <col min="9" max="16384" width="9.140625" style="136"/>
  </cols>
  <sheetData>
    <row r="2" spans="1:8" ht="31.5" customHeight="1">
      <c r="G2" s="560" t="s">
        <v>173</v>
      </c>
      <c r="H2" s="560"/>
    </row>
    <row r="3" spans="1:8" ht="32.25" customHeight="1">
      <c r="A3" s="463" t="s">
        <v>191</v>
      </c>
      <c r="B3" s="463"/>
      <c r="C3" s="463"/>
      <c r="D3" s="463"/>
      <c r="E3" s="463"/>
      <c r="F3" s="463"/>
      <c r="G3" s="463"/>
      <c r="H3" s="463"/>
    </row>
    <row r="4" spans="1:8" ht="28.5" customHeight="1">
      <c r="A4" s="561" t="s">
        <v>186</v>
      </c>
      <c r="B4" s="561"/>
      <c r="C4" s="561"/>
      <c r="D4" s="561"/>
      <c r="E4" s="561"/>
      <c r="F4" s="561"/>
      <c r="G4" s="561"/>
      <c r="H4" s="561"/>
    </row>
    <row r="5" spans="1:8" ht="45.75" customHeight="1">
      <c r="A5" s="562" t="s">
        <v>100</v>
      </c>
      <c r="B5" s="431" t="s">
        <v>7</v>
      </c>
      <c r="C5" s="431" t="s">
        <v>192</v>
      </c>
      <c r="D5" s="431"/>
      <c r="E5" s="429" t="s">
        <v>298</v>
      </c>
      <c r="F5" s="429"/>
      <c r="G5" s="429"/>
      <c r="H5" s="429"/>
    </row>
    <row r="6" spans="1:8" ht="65.25" customHeight="1">
      <c r="A6" s="563"/>
      <c r="B6" s="431"/>
      <c r="C6" s="331" t="s">
        <v>276</v>
      </c>
      <c r="D6" s="331" t="s">
        <v>313</v>
      </c>
      <c r="E6" s="83" t="s">
        <v>94</v>
      </c>
      <c r="F6" s="83" t="s">
        <v>90</v>
      </c>
      <c r="G6" s="84" t="s">
        <v>97</v>
      </c>
      <c r="H6" s="84" t="s">
        <v>98</v>
      </c>
    </row>
    <row r="7" spans="1:8" ht="30" customHeight="1">
      <c r="A7" s="137">
        <v>1</v>
      </c>
      <c r="B7" s="83">
        <v>2</v>
      </c>
      <c r="C7" s="137">
        <v>3</v>
      </c>
      <c r="D7" s="83">
        <v>4</v>
      </c>
      <c r="E7" s="137">
        <v>5</v>
      </c>
      <c r="F7" s="83">
        <v>6</v>
      </c>
      <c r="G7" s="137">
        <v>7</v>
      </c>
      <c r="H7" s="83">
        <v>8</v>
      </c>
    </row>
    <row r="8" spans="1:8" ht="28.5" customHeight="1">
      <c r="A8" s="564" t="s">
        <v>218</v>
      </c>
      <c r="B8" s="565"/>
      <c r="C8" s="565"/>
      <c r="D8" s="565"/>
      <c r="E8" s="565"/>
      <c r="F8" s="565"/>
      <c r="G8" s="565"/>
      <c r="H8" s="566"/>
    </row>
    <row r="9" spans="1:8" ht="59.25" customHeight="1">
      <c r="A9" s="175" t="s">
        <v>164</v>
      </c>
      <c r="B9" s="176">
        <v>6000</v>
      </c>
      <c r="C9" s="328">
        <f>SUM(C11:C12)</f>
        <v>0</v>
      </c>
      <c r="D9" s="177">
        <f>SUM(D11:D12)</f>
        <v>0</v>
      </c>
      <c r="E9" s="177">
        <f>SUM(E11:E12)</f>
        <v>0</v>
      </c>
      <c r="F9" s="177">
        <f>SUM(F11:F12)</f>
        <v>0</v>
      </c>
      <c r="G9" s="177">
        <f>F9-E9</f>
        <v>0</v>
      </c>
      <c r="H9" s="403" t="e">
        <f>(F9/E9)*100</f>
        <v>#DIV/0!</v>
      </c>
    </row>
    <row r="10" spans="1:8" ht="39.75" customHeight="1">
      <c r="A10" s="458" t="s">
        <v>165</v>
      </c>
      <c r="B10" s="567"/>
      <c r="C10" s="567"/>
      <c r="D10" s="567"/>
      <c r="E10" s="567"/>
      <c r="F10" s="567"/>
      <c r="G10" s="567"/>
      <c r="H10" s="568"/>
    </row>
    <row r="11" spans="1:8" ht="81" customHeight="1">
      <c r="A11" s="178" t="s">
        <v>244</v>
      </c>
      <c r="B11" s="176">
        <v>6010</v>
      </c>
      <c r="C11" s="179">
        <v>0</v>
      </c>
      <c r="D11" s="179">
        <v>0</v>
      </c>
      <c r="E11" s="179">
        <v>0</v>
      </c>
      <c r="F11" s="179">
        <v>0</v>
      </c>
      <c r="G11" s="177">
        <f>F11-E11</f>
        <v>0</v>
      </c>
      <c r="H11" s="191" t="e">
        <f>(F11/E11)*100</f>
        <v>#DIV/0!</v>
      </c>
    </row>
    <row r="12" spans="1:8" ht="63.75" customHeight="1">
      <c r="A12" s="178" t="s">
        <v>166</v>
      </c>
      <c r="B12" s="180">
        <v>6020</v>
      </c>
      <c r="C12" s="179"/>
      <c r="D12" s="179"/>
      <c r="E12" s="179"/>
      <c r="F12" s="179"/>
      <c r="G12" s="179"/>
      <c r="H12" s="191" t="e">
        <f>(F12/E12)*100</f>
        <v>#DIV/0!</v>
      </c>
    </row>
    <row r="13" spans="1:8" ht="13.5" customHeight="1">
      <c r="A13" s="138"/>
      <c r="B13" s="139"/>
      <c r="C13" s="140"/>
      <c r="D13" s="140"/>
      <c r="E13" s="140"/>
      <c r="F13" s="140"/>
      <c r="G13" s="140"/>
      <c r="H13" s="141"/>
    </row>
    <row r="14" spans="1:8" ht="41.25" customHeight="1">
      <c r="A14" s="142" t="s">
        <v>237</v>
      </c>
      <c r="B14" s="143"/>
      <c r="C14" s="569" t="s">
        <v>88</v>
      </c>
      <c r="D14" s="569"/>
      <c r="E14" s="144"/>
      <c r="F14" s="570" t="s">
        <v>318</v>
      </c>
      <c r="G14" s="570"/>
      <c r="H14" s="570"/>
    </row>
    <row r="15" spans="1:8" ht="18.75">
      <c r="A15" s="75" t="s">
        <v>45</v>
      </c>
      <c r="B15" s="76"/>
      <c r="C15" s="449" t="s">
        <v>46</v>
      </c>
      <c r="D15" s="449"/>
      <c r="E15" s="76"/>
      <c r="F15" s="424" t="s">
        <v>114</v>
      </c>
      <c r="G15" s="424"/>
      <c r="H15" s="424"/>
    </row>
    <row r="16" spans="1:8">
      <c r="A16" s="145"/>
      <c r="B16" s="145"/>
      <c r="C16" s="145"/>
      <c r="D16" s="145"/>
      <c r="E16" s="145"/>
      <c r="F16" s="145"/>
      <c r="G16" s="145"/>
      <c r="H16" s="145"/>
    </row>
    <row r="17" spans="1:8">
      <c r="A17" s="145"/>
      <c r="B17" s="145"/>
      <c r="C17" s="145"/>
      <c r="D17" s="145"/>
      <c r="E17" s="145"/>
      <c r="F17" s="145"/>
      <c r="G17" s="145"/>
      <c r="H17" s="145"/>
    </row>
    <row r="18" spans="1:8" ht="3" customHeight="1">
      <c r="A18" s="145"/>
      <c r="B18" s="145"/>
      <c r="C18" s="145"/>
      <c r="D18" s="145"/>
      <c r="E18" s="145"/>
      <c r="F18" s="145"/>
      <c r="G18" s="145"/>
      <c r="H18" s="145"/>
    </row>
  </sheetData>
  <mergeCells count="13">
    <mergeCell ref="A8:H8"/>
    <mergeCell ref="A10:H10"/>
    <mergeCell ref="C15:D15"/>
    <mergeCell ref="F15:H15"/>
    <mergeCell ref="C14:D14"/>
    <mergeCell ref="F14:H14"/>
    <mergeCell ref="G2:H2"/>
    <mergeCell ref="A3:H3"/>
    <mergeCell ref="A4:H4"/>
    <mergeCell ref="A5:A6"/>
    <mergeCell ref="B5:B6"/>
    <mergeCell ref="C5:D5"/>
    <mergeCell ref="E5:H5"/>
  </mergeCells>
  <pageMargins left="0.59055118110236227" right="0.59055118110236227" top="0.98425196850393704" bottom="0.59055118110236227" header="0" footer="0"/>
  <pageSetup paperSize="9" scale="80" orientation="landscape" verticalDpi="300" r:id="rId1"/>
  <ignoredErrors>
    <ignoredError sqref="H11:H12 H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11</vt:i4>
      </vt:variant>
    </vt:vector>
  </HeadingPairs>
  <TitlesOfParts>
    <vt:vector size="21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'I. Фін результат'!Заголовки_для_печати</vt:lpstr>
      <vt:lpstr>'ІІ. Розр. з бюджетом'!Заголовки_для_печати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MLDC</cp:lastModifiedBy>
  <cp:lastPrinted>2023-07-25T07:16:03Z</cp:lastPrinted>
  <dcterms:created xsi:type="dcterms:W3CDTF">2003-03-13T16:00:22Z</dcterms:created>
  <dcterms:modified xsi:type="dcterms:W3CDTF">2023-07-25T07:16:54Z</dcterms:modified>
</cp:coreProperties>
</file>